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sv.melnik\Desktop\МИНСЕЛЬХОЗ РК\Отчеты в Минсельхоз квартальные\"/>
    </mc:Choice>
  </mc:AlternateContent>
  <xr:revisionPtr revIDLastSave="0" documentId="13_ncr:1_{8D95A1D6-1929-47D9-B8EC-6A7EB47B1235}" xr6:coauthVersionLast="36" xr6:coauthVersionMax="36" xr10:uidLastSave="{00000000-0000-0000-0000-000000000000}"/>
  <bookViews>
    <workbookView xWindow="0" yWindow="0" windowWidth="28800" windowHeight="11325" tabRatio="695" firstSheet="7" activeTab="7" xr2:uid="{00000000-000D-0000-FFFF-FFFF00000000}"/>
  </bookViews>
  <sheets>
    <sheet name="на 01.10.2017 и 01.01.2018 " sheetId="9" state="hidden" r:id="rId1"/>
    <sheet name="прил свед о финанс на 01.01.18" sheetId="7" state="hidden" r:id="rId2"/>
    <sheet name="на 01.01.2018 и 01.04.2018" sheetId="10" state="hidden" r:id="rId3"/>
    <sheet name="прил свед о финанс на 01.04.18" sheetId="11" state="hidden" r:id="rId4"/>
    <sheet name="на 01.01.2018 и 01.07.2018" sheetId="12" state="hidden" r:id="rId5"/>
    <sheet name="прил свед о финанс на 01.07.18" sheetId="13" state="hidden" r:id="rId6"/>
    <sheet name="Потреб в доп ресурсах" sheetId="8" state="hidden" r:id="rId7"/>
    <sheet name="на 01.01.2018 и 01.10.2018" sheetId="14" r:id="rId8"/>
    <sheet name="прил свед о финанс на 01.10.18" sheetId="15" r:id="rId9"/>
    <sheet name="Потреб в доп ресурсах_01.10.18" sheetId="16" r:id="rId10"/>
  </sheets>
  <definedNames>
    <definedName name="_xlnm.Print_Area" localSheetId="2">'на 01.01.2018 и 01.04.2018'!$A$1:$C$113</definedName>
    <definedName name="_xlnm.Print_Area" localSheetId="4">'на 01.01.2018 и 01.07.2018'!$A$1:$C$113</definedName>
    <definedName name="_xlnm.Print_Area" localSheetId="7">'на 01.01.2018 и 01.10.2018'!$A$1:$C$116</definedName>
    <definedName name="_xlnm.Print_Area" localSheetId="0">'на 01.10.2017 и 01.01.2018 '!$A$1:$D$113</definedName>
    <definedName name="_xlnm.Print_Area" localSheetId="6">'Потреб в доп ресурсах'!$A$1:$E$15</definedName>
    <definedName name="_xlnm.Print_Area" localSheetId="9">'Потреб в доп ресурсах_01.10.18'!$A$1:$E$15</definedName>
    <definedName name="_xlnm.Print_Area" localSheetId="5">'прил свед о финанс на 01.07.18'!$A$1:$F$21</definedName>
    <definedName name="_xlnm.Print_Area" localSheetId="8">'прил свед о финанс на 01.10.18'!$A$1:$F$21</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4" l="1"/>
  <c r="E12" i="15" l="1"/>
  <c r="E10" i="15"/>
  <c r="D10" i="15"/>
  <c r="D7" i="15" s="1"/>
  <c r="C10" i="15"/>
  <c r="B10" i="15"/>
  <c r="B7" i="15" s="1"/>
  <c r="E7" i="15"/>
  <c r="C7" i="15"/>
  <c r="C24" i="14"/>
  <c r="B31" i="14"/>
  <c r="C82" i="14"/>
  <c r="B27" i="14"/>
  <c r="B24" i="14"/>
  <c r="C30" i="14"/>
  <c r="C27" i="14"/>
  <c r="C34" i="12" l="1"/>
  <c r="C36" i="12"/>
  <c r="C82" i="12"/>
  <c r="C30" i="12"/>
  <c r="C27" i="12"/>
  <c r="E9" i="13"/>
  <c r="D9" i="13" l="1"/>
  <c r="E12" i="13"/>
  <c r="E10" i="13" s="1"/>
  <c r="D10" i="13"/>
  <c r="C10" i="13"/>
  <c r="C7" i="13" s="1"/>
  <c r="B10" i="13"/>
  <c r="B7" i="13" s="1"/>
  <c r="C40" i="12"/>
  <c r="C31" i="12"/>
  <c r="C35" i="12"/>
  <c r="C33" i="12"/>
  <c r="B31" i="12"/>
  <c r="C24" i="12"/>
  <c r="B24" i="12"/>
  <c r="D7" i="13" l="1"/>
  <c r="E7" i="13"/>
  <c r="E9" i="11"/>
  <c r="C24" i="10"/>
  <c r="B24" i="10"/>
  <c r="C40" i="10" l="1"/>
  <c r="C28" i="10"/>
  <c r="C34" i="10"/>
  <c r="C36" i="10"/>
  <c r="C35" i="10"/>
  <c r="C33" i="10"/>
  <c r="C31" i="10" l="1"/>
  <c r="D31" i="10" s="1"/>
  <c r="E12" i="11" l="1"/>
  <c r="E10" i="11" s="1"/>
  <c r="E7" i="11" s="1"/>
  <c r="D9" i="11"/>
  <c r="D10" i="11"/>
  <c r="C10" i="11"/>
  <c r="C7" i="11" s="1"/>
  <c r="B10" i="11"/>
  <c r="B7" i="11"/>
  <c r="B31" i="10"/>
  <c r="D7" i="11" l="1"/>
  <c r="E9" i="7"/>
  <c r="E10" i="7"/>
  <c r="D12" i="7"/>
  <c r="D10" i="7"/>
  <c r="C34" i="9"/>
  <c r="C33" i="9"/>
  <c r="D9" i="7" l="1"/>
  <c r="C10" i="7"/>
  <c r="B10" i="7"/>
  <c r="B31" i="9"/>
  <c r="C26" i="9" l="1"/>
  <c r="C25" i="9" l="1"/>
  <c r="D7" i="7" l="1"/>
  <c r="C7" i="7"/>
  <c r="B7" i="7"/>
  <c r="E7" i="7"/>
</calcChain>
</file>

<file path=xl/sharedStrings.xml><?xml version="1.0" encoding="utf-8"?>
<sst xmlns="http://schemas.openxmlformats.org/spreadsheetml/2006/main" count="763" uniqueCount="199">
  <si>
    <t>Приложение 1</t>
  </si>
  <si>
    <t>ПАСПОРТ ИНВЕСТИЦИОННОГО ПРОЕКТА (ПРЕДЛОЖЕНИЯ)</t>
  </si>
  <si>
    <t>наименование инвестиционного проекта</t>
  </si>
  <si>
    <t>1. Заказчик и инвестор проекта (при наличии)</t>
  </si>
  <si>
    <t xml:space="preserve">- полное наименование организации (с указанием страны иностранного инвестора); </t>
  </si>
  <si>
    <t>- почтовый адрес;</t>
  </si>
  <si>
    <t xml:space="preserve">- Ф.И.О. руководителя, должность; </t>
  </si>
  <si>
    <r>
      <t>- контактные данные (</t>
    </r>
    <r>
      <rPr>
        <sz val="10"/>
        <color theme="1"/>
        <rFont val="Times New Roman"/>
        <family val="1"/>
        <charset val="204"/>
      </rPr>
      <t>тел., факс, e-mail</t>
    </r>
    <r>
      <rPr>
        <sz val="10"/>
        <color rgb="FF000000"/>
        <rFont val="Times New Roman"/>
        <family val="1"/>
        <charset val="204"/>
      </rPr>
      <t>).</t>
    </r>
  </si>
  <si>
    <t>Общество с ограниченной ответственностью Тепличный комплекс «Сосногорский» (Российская Федерация)</t>
  </si>
  <si>
    <t>2. Курирующая организация</t>
  </si>
  <si>
    <t xml:space="preserve">- полное наименование организации; </t>
  </si>
  <si>
    <r>
      <t>3. Краткое описание проекта</t>
    </r>
    <r>
      <rPr>
        <sz val="10"/>
        <color theme="1"/>
        <rFont val="Times New Roman"/>
        <family val="1"/>
        <charset val="204"/>
      </rPr>
      <t xml:space="preserve"> (цель, задачи, основные этапы реализации, ожидаемый результат от реализации проекта)</t>
    </r>
  </si>
  <si>
    <t>Строительство Тепличного комплекса «Сосногорский» площадью 11га для выращивания овощной продукции защищенного грунта на территории МР «Сосногорск» Республики Ком; основные этапы реализации: изыскания, проектирование, строительство, ввод в эксплуатацию, осуществление хозяйственной деятельности; выращивание овощей защищенного грунта для продовольственного рынка Республики Коми</t>
  </si>
  <si>
    <r>
      <t>4. Муниципальное образование</t>
    </r>
    <r>
      <rPr>
        <sz val="10"/>
        <color theme="1"/>
        <rFont val="Times New Roman"/>
        <family val="1"/>
        <charset val="204"/>
      </rPr>
      <t>, на территории которого реализуется и (или) планируется проект</t>
    </r>
  </si>
  <si>
    <t>МР «Сосногорск»</t>
  </si>
  <si>
    <r>
      <t xml:space="preserve">5. Вид экономической деятельности, </t>
    </r>
    <r>
      <rPr>
        <sz val="10"/>
        <color theme="1"/>
        <rFont val="Times New Roman"/>
        <family val="1"/>
        <charset val="204"/>
      </rPr>
      <t>в рамках которой реализуется проект (ОКВЭД)</t>
    </r>
  </si>
  <si>
    <t>01.13.12</t>
  </si>
  <si>
    <r>
      <t>6. Характер проекта</t>
    </r>
    <r>
      <rPr>
        <sz val="10"/>
        <color theme="1"/>
        <rFont val="Times New Roman"/>
        <family val="1"/>
        <charset val="204"/>
      </rPr>
      <t xml:space="preserve"> (новое строительство; модернизация; техническое перевооружение; расширение действующего производства)</t>
    </r>
  </si>
  <si>
    <t>новое строительство</t>
  </si>
  <si>
    <r>
      <t xml:space="preserve">7. Наименование подрядной организации, </t>
    </r>
    <r>
      <rPr>
        <sz val="10"/>
        <color theme="1"/>
        <rFont val="Times New Roman"/>
        <family val="1"/>
        <charset val="204"/>
      </rPr>
      <t>осуществляющей реализацию инвестиционного проекта на стадии строительства</t>
    </r>
    <r>
      <rPr>
        <b/>
        <sz val="10"/>
        <color theme="1"/>
        <rFont val="Times New Roman"/>
        <family val="1"/>
        <charset val="204"/>
      </rPr>
      <t xml:space="preserve"> </t>
    </r>
  </si>
  <si>
    <t>ООО НПФ «Фито»</t>
  </si>
  <si>
    <r>
      <t>8. Сроки реализации проекта:</t>
    </r>
    <r>
      <rPr>
        <sz val="10"/>
        <color theme="1"/>
        <rFont val="Times New Roman"/>
        <family val="1"/>
        <charset val="204"/>
      </rPr>
      <t xml:space="preserve"> </t>
    </r>
  </si>
  <si>
    <t>4 квартал 2018 г.</t>
  </si>
  <si>
    <r>
      <t xml:space="preserve">9. Общая стоимость проекта </t>
    </r>
    <r>
      <rPr>
        <sz val="10"/>
        <color theme="1"/>
        <rFont val="Times New Roman"/>
        <family val="1"/>
        <charset val="204"/>
      </rPr>
      <t xml:space="preserve">(общий объем инвестиций </t>
    </r>
    <r>
      <rPr>
        <sz val="10"/>
        <color rgb="FF000000"/>
        <rFont val="Times New Roman"/>
        <family val="1"/>
        <charset val="204"/>
      </rPr>
      <t>с НДС в ценах соответствующего года)</t>
    </r>
    <r>
      <rPr>
        <sz val="10"/>
        <color theme="1"/>
        <rFont val="Times New Roman"/>
        <family val="1"/>
        <charset val="204"/>
      </rPr>
      <t xml:space="preserve">, </t>
    </r>
    <r>
      <rPr>
        <b/>
        <sz val="10"/>
        <color theme="1"/>
        <rFont val="Times New Roman"/>
        <family val="1"/>
        <charset val="204"/>
      </rPr>
      <t>млн. рублей</t>
    </r>
    <r>
      <rPr>
        <sz val="10"/>
        <color theme="1"/>
        <rFont val="Times New Roman"/>
        <family val="1"/>
        <charset val="204"/>
      </rPr>
      <t>,*</t>
    </r>
  </si>
  <si>
    <t>в том числе:</t>
  </si>
  <si>
    <t>на 01.10.2017 г.</t>
  </si>
  <si>
    <t>- собственные средства (с указанием их вида: акционерный капитал, долевое участие и др.)</t>
  </si>
  <si>
    <t>- привлеченные средства (с указанием их вида: заемные средства, средства государственной поддержки и др.)</t>
  </si>
  <si>
    <r>
      <t>10. Объем финансирования</t>
    </r>
    <r>
      <rPr>
        <sz val="10"/>
        <color theme="1"/>
        <rFont val="Times New Roman"/>
        <family val="1"/>
        <charset val="204"/>
      </rPr>
      <t xml:space="preserve"> </t>
    </r>
    <r>
      <rPr>
        <b/>
        <sz val="10"/>
        <color theme="1"/>
        <rFont val="Times New Roman"/>
        <family val="1"/>
        <charset val="204"/>
      </rPr>
      <t>проекта</t>
    </r>
    <r>
      <rPr>
        <sz val="10"/>
        <color theme="1"/>
        <rFont val="Times New Roman"/>
        <family val="1"/>
        <charset val="204"/>
      </rPr>
      <t xml:space="preserve"> на последнюю отчетную дату</t>
    </r>
  </si>
  <si>
    <t>11. Потребность в привлечении сторонних российских/зарубежных инвестиций, условия участия сторонних инвесторов.</t>
  </si>
  <si>
    <r>
      <t>12. Объем освоенных инвестиций</t>
    </r>
    <r>
      <rPr>
        <sz val="10"/>
        <color theme="1"/>
        <rFont val="Times New Roman"/>
        <family val="1"/>
        <charset val="204"/>
      </rPr>
      <t xml:space="preserve"> на последнюю отчетную дату</t>
    </r>
  </si>
  <si>
    <t>13. Направления использования инвестиций</t>
  </si>
  <si>
    <t>Проведение исследований и разработок</t>
  </si>
  <si>
    <t>Строительство</t>
  </si>
  <si>
    <t>Подготовка производства</t>
  </si>
  <si>
    <t>Закупка оборудования и технологий</t>
  </si>
  <si>
    <t>Приобретение лицензий</t>
  </si>
  <si>
    <t>Приобретение недвижимости</t>
  </si>
  <si>
    <t>Пополнение оборотных средств</t>
  </si>
  <si>
    <t>Другое</t>
  </si>
  <si>
    <r>
      <t>14. Наличие ресурсов и инфраструктуры для реализации проекта</t>
    </r>
    <r>
      <rPr>
        <sz val="10"/>
        <color theme="1"/>
        <rFont val="Times New Roman"/>
        <family val="1"/>
        <charset val="204"/>
      </rPr>
      <t xml:space="preserve"> - с указанием источника ресурсов (трудовые ресурсы, электроэнергия, транспорт, газ, водные ресурсы, сырьевые ресурсы и др.).</t>
    </r>
  </si>
  <si>
    <t>1. Привлечение местного населения в качестве трудовых ресурсов, обучение, профессиональная переподготовка, повышение квалификации</t>
  </si>
  <si>
    <t>2. Энергообеспечение с использованием мощностей ресурсоснабжающих организаций (Газпром, СТЭЦ, Водоканал)</t>
  </si>
  <si>
    <t>3. Использование имеющейся инфраструктуры, строительство недостающих объектов</t>
  </si>
  <si>
    <r>
      <t>15. Страна – поставщик оборудования</t>
    </r>
    <r>
      <rPr>
        <sz val="10"/>
        <color theme="1"/>
        <rFont val="Times New Roman"/>
        <family val="1"/>
        <charset val="204"/>
      </rPr>
      <t>, закупаемого в рамках реализации проекта</t>
    </r>
  </si>
  <si>
    <t>Нидерланды</t>
  </si>
  <si>
    <t>16. Маркетинговая информация</t>
  </si>
  <si>
    <t>Характеристика намечаемой к выпуску продукции</t>
  </si>
  <si>
    <t>Преимущество перед продукцией,  выпускаемой конкурентами</t>
  </si>
  <si>
    <t>Другие конкурентные преимущества проекта</t>
  </si>
  <si>
    <t xml:space="preserve">Основные целевые группы потребителей </t>
  </si>
  <si>
    <t>Емкость рынка</t>
  </si>
  <si>
    <t>Тенденция рынка (увеличение, сокращение, стабильность)</t>
  </si>
  <si>
    <t>Ожидаемая рыночная доля</t>
  </si>
  <si>
    <t>Основные предприятия – конкуренты</t>
  </si>
  <si>
    <t>Предполагаемый объем экспорта продукции</t>
  </si>
  <si>
    <t>География экспорта</t>
  </si>
  <si>
    <t>Необходимость импортных поставок:</t>
  </si>
  <si>
    <t>технологии</t>
  </si>
  <si>
    <t>сырье</t>
  </si>
  <si>
    <t>оборудование</t>
  </si>
  <si>
    <t>материалы</t>
  </si>
  <si>
    <t>комплектующие</t>
  </si>
  <si>
    <t>Потребность в продукции / услугах местных товаропроизводителей</t>
  </si>
  <si>
    <r>
      <t>(указать конкретные названия продуктов / услуг, объем потребления</t>
    </r>
    <r>
      <rPr>
        <i/>
        <sz val="10"/>
        <color theme="1"/>
        <rFont val="Times New Roman"/>
        <family val="1"/>
        <charset val="204"/>
      </rPr>
      <t xml:space="preserve"> </t>
    </r>
    <r>
      <rPr>
        <sz val="10"/>
        <color theme="1"/>
        <rFont val="Times New Roman"/>
        <family val="1"/>
        <charset val="204"/>
      </rPr>
      <t>в год)</t>
    </r>
  </si>
  <si>
    <t>Сельскохозяйственная продукция;</t>
  </si>
  <si>
    <t>Преимуществом является качество планируемой к производству продукции, себестоимость, цена реализации;</t>
  </si>
  <si>
    <t>Основной целевой группой потребителей является население Республики Коми;</t>
  </si>
  <si>
    <t>Рынок в данном сегменте демонстрирует стабильный спрос;</t>
  </si>
  <si>
    <t>Ожидаемая рыночная доля – 30-35% на рынке РК</t>
  </si>
  <si>
    <t>Основным конкурентом является ООО «Пригородный»;</t>
  </si>
  <si>
    <t>Экспорт продукции на текущем этапе планирования не рассматривается;</t>
  </si>
  <si>
    <t>Существует необходимость импортных поставок технологий,</t>
  </si>
  <si>
    <t>оборудования, комплектующих.</t>
  </si>
  <si>
    <t>Потребность в продукции / услугах местных товаропроизводителей на текущем этапе не рассматривается</t>
  </si>
  <si>
    <r>
      <t>17. Информация о программах, стратегиях, перечнях приоритетных инвестиционных проектов, в которые включен данный проект</t>
    </r>
    <r>
      <rPr>
        <sz val="10"/>
        <color theme="1"/>
        <rFont val="Times New Roman"/>
        <family val="1"/>
        <charset val="204"/>
      </rPr>
      <t xml:space="preserve"> (федеральные, межрегиональные, региональные, инвестиционные, ведомственные, целевые)</t>
    </r>
  </si>
  <si>
    <t>Межведомственной комиссией по отбору инвестиционных проектов при Министерстве промышленности, природных ресурсов, энергетики и транспорта Республики Коми было принято решение о признании инвестиционного проекта «Строительство Тепличного комплекса «Сосногорский» площадью 11 га для выращивания овощной продукции защищенного грунта на территории МР «Сосногорск» Республики Коми» масштабным проектом</t>
  </si>
  <si>
    <t>18. В рамках какой федеральной, республиканской целевой программы, Государственной программы РФ, Республики Коми иного документа планируется привлекать средства федерального, республиканского, местного бюджетов.</t>
  </si>
  <si>
    <t>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</si>
  <si>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19. Степень проработки инвестиционного проекта</t>
  </si>
  <si>
    <t>Бизнес-идея</t>
  </si>
  <si>
    <t>Предварительное исследование</t>
  </si>
  <si>
    <t>Технико-экономическое обоснование</t>
  </si>
  <si>
    <t>Исследование рынка</t>
  </si>
  <si>
    <t>Проектно-сметная документация</t>
  </si>
  <si>
    <t>Финансовая модель</t>
  </si>
  <si>
    <t>Бизнес-план</t>
  </si>
  <si>
    <t xml:space="preserve">Экспертиза бизнес-плана </t>
  </si>
  <si>
    <t>Наличие документов в поддержку проекта (постановления Правительства РФ или региона, письма местной администрации, документы о предоставлении льгот и др.)</t>
  </si>
  <si>
    <t>Серийное производство</t>
  </si>
  <si>
    <t>Опытный образец</t>
  </si>
  <si>
    <t>Бизнес – план</t>
  </si>
  <si>
    <t>Решение о признании инвестиционного проекта масштабным</t>
  </si>
  <si>
    <t>20. Ход реализации проекта:</t>
  </si>
  <si>
    <t>- степень готовности проекта (в %);</t>
  </si>
  <si>
    <t xml:space="preserve">- основные виды проведенных работ с начала реализации проекта на отчетную дату (с указанием периодов и этапов реализации проекта); </t>
  </si>
  <si>
    <t xml:space="preserve">- причины отклонений от плана; </t>
  </si>
  <si>
    <t>- прогноз реализации проекта на (с указанием планируемых видов работ и объемов инвестиций на каждый прогнозный год)</t>
  </si>
  <si>
    <t>- изыскательские работы</t>
  </si>
  <si>
    <t>- проектные работы</t>
  </si>
  <si>
    <t>- подготовительные работы на земельном участке</t>
  </si>
  <si>
    <r>
      <t>21. Экономическая эффективность</t>
    </r>
    <r>
      <rPr>
        <sz val="10"/>
        <color theme="1"/>
        <rFont val="Times New Roman"/>
        <family val="1"/>
        <charset val="204"/>
      </rPr>
      <t xml:space="preserve"> </t>
    </r>
    <r>
      <rPr>
        <b/>
        <sz val="10"/>
        <color theme="1"/>
        <rFont val="Times New Roman"/>
        <family val="1"/>
        <charset val="204"/>
      </rPr>
      <t>проекта,</t>
    </r>
    <r>
      <rPr>
        <sz val="10"/>
        <color theme="1"/>
        <rFont val="Times New Roman"/>
        <family val="1"/>
        <charset val="204"/>
      </rPr>
      <t xml:space="preserve"> в том числе:</t>
    </r>
  </si>
  <si>
    <t>- чистый дисконтированный доход (NPV)</t>
  </si>
  <si>
    <t>- внутренняя норма доходности (IRR)</t>
  </si>
  <si>
    <t>- дисконтированный срок окупаемости (DPP)</t>
  </si>
  <si>
    <t>- индекс доходности (PI)</t>
  </si>
  <si>
    <r>
      <t>22. Бюджетная эффективность</t>
    </r>
    <r>
      <rPr>
        <sz val="10"/>
        <color theme="1"/>
        <rFont val="Times New Roman"/>
        <family val="1"/>
        <charset val="204"/>
      </rPr>
      <t xml:space="preserve"> </t>
    </r>
    <r>
      <rPr>
        <b/>
        <sz val="10"/>
        <color theme="1"/>
        <rFont val="Times New Roman"/>
        <family val="1"/>
        <charset val="204"/>
      </rPr>
      <t>проекта</t>
    </r>
    <r>
      <rPr>
        <sz val="10"/>
        <color theme="1"/>
        <rFont val="Times New Roman"/>
        <family val="1"/>
        <charset val="204"/>
      </rPr>
      <t xml:space="preserve"> – ожидаемые налоговые поступления (по уровням бюджетной системы)</t>
    </r>
  </si>
  <si>
    <t xml:space="preserve"> Нет данных</t>
  </si>
  <si>
    <t>23. Инновационная направленность инвестиционного проекта</t>
  </si>
  <si>
    <t>Инновационные теплицы пятого поколения</t>
  </si>
  <si>
    <t>24. Энергоэффективность и экологичность инвестиционного проекта</t>
  </si>
  <si>
    <t xml:space="preserve">Энергоэффективные и экологичные технологии производства </t>
  </si>
  <si>
    <r>
      <t>25. Социальная эффективность</t>
    </r>
    <r>
      <rPr>
        <sz val="10"/>
        <color theme="1"/>
        <rFont val="Times New Roman"/>
        <family val="1"/>
        <charset val="204"/>
      </rPr>
      <t xml:space="preserve"> </t>
    </r>
    <r>
      <rPr>
        <b/>
        <sz val="10"/>
        <color theme="1"/>
        <rFont val="Times New Roman"/>
        <family val="1"/>
        <charset val="204"/>
      </rPr>
      <t>проекта:</t>
    </r>
  </si>
  <si>
    <t>- число создаваемых рабочих мест в результате реализации проекта (всего по проекту, в том числе по годам);</t>
  </si>
  <si>
    <t>250 (2018 – 2019 г.)</t>
  </si>
  <si>
    <t>- число сохраняемых рабочих мест;</t>
  </si>
  <si>
    <t xml:space="preserve">- развитие социальной инфраструктуры; </t>
  </si>
  <si>
    <t xml:space="preserve">- переподготовка и переобучение кадров; </t>
  </si>
  <si>
    <t>- улучшение уровня и качества жизни населения республики и др.</t>
  </si>
  <si>
    <t xml:space="preserve"> </t>
  </si>
  <si>
    <t>26. Наличие и описание рисков и проблем в ходе реализации проекта. Описание путей решения проблем, снижения рисков.</t>
  </si>
  <si>
    <t>Описание возможных способов содействия в снижении рисков и решении проблем со стороны органов государственной власти и органов местного самоуправления.</t>
  </si>
  <si>
    <t>Недостаточное обеспечение инфраструктурой территории, планируемой к застройке, отсутствие субсидирования прямых понесенных затрат на строительство линейных объектов, недостаточный коэффициент льготы по налогу на имущество</t>
  </si>
  <si>
    <t>7. Желаемые меры поддержки со стороны органов исполнительной власти Республики Коми (описать более подробно)</t>
  </si>
  <si>
    <t>Субсидии</t>
  </si>
  <si>
    <t>Имущественная поддержка</t>
  </si>
  <si>
    <t>Административная поддержка</t>
  </si>
  <si>
    <t>Консультационно-информационная поддержка</t>
  </si>
  <si>
    <t>Субсидирование, Административная поддержка, Консультационно-информационная поддержка, налоговые льготы, внедрение программ переподготовки и переобучения кадров в государственных учебных заведениях в регионе присутствия инвестора</t>
  </si>
  <si>
    <t>да</t>
  </si>
  <si>
    <t>Потребность в дополнительных ресурсах для реализации инвестиционного проекта</t>
  </si>
  <si>
    <t>Наименование ресурса</t>
  </si>
  <si>
    <t>Имеющиеся ресурсы</t>
  </si>
  <si>
    <t>Дополнительная потребность, всего</t>
  </si>
  <si>
    <t xml:space="preserve">В т.ч. доп. потребность, не обеспеченная собственными ресурсами  </t>
  </si>
  <si>
    <t>Количественные и качественные характеристики</t>
  </si>
  <si>
    <t>Земельный участок (площадь)</t>
  </si>
  <si>
    <t>Производственные помещения (площадь)</t>
  </si>
  <si>
    <t>Оборудование и транспортные средства</t>
  </si>
  <si>
    <t>(указать единицы)</t>
  </si>
  <si>
    <t>Сырьевые ресурсы и материалы, необходимые для реализации инвестиционного проекта (указать единицы)</t>
  </si>
  <si>
    <t>Годовая потребность в водопроводной воде (тыс. куб. м)</t>
  </si>
  <si>
    <t>Годовая потребность в электроэнергии (тыс. кВт/ч)</t>
  </si>
  <si>
    <t>Годовая потребность в газе (куб.м./ч)</t>
  </si>
  <si>
    <t>Годовая потребность в водоотводе (куб.м./ч)</t>
  </si>
  <si>
    <t>Прочие (указать какие)</t>
  </si>
  <si>
    <t>-</t>
  </si>
  <si>
    <t>7 лет</t>
  </si>
  <si>
    <t>* Сведения об объемах и источниках финансирования инвестиционного проекта</t>
  </si>
  <si>
    <t>млн. рублей</t>
  </si>
  <si>
    <t>Источник финансирования</t>
  </si>
  <si>
    <t>План</t>
  </si>
  <si>
    <t>Факт</t>
  </si>
  <si>
    <t>Всего по проекту</t>
  </si>
  <si>
    <r>
      <t xml:space="preserve">Общая стоимость проекта (общий объем инвестиций </t>
    </r>
    <r>
      <rPr>
        <b/>
        <sz val="10.5"/>
        <color rgb="FF000000"/>
        <rFont val="Times New Roman"/>
        <family val="1"/>
        <charset val="204"/>
      </rPr>
      <t>с НДС в ценах соответствующего года</t>
    </r>
    <r>
      <rPr>
        <b/>
        <sz val="10.5"/>
        <color theme="1"/>
        <rFont val="Times New Roman"/>
        <family val="1"/>
        <charset val="204"/>
      </rPr>
      <t>)</t>
    </r>
  </si>
  <si>
    <t>собственные средства предприятия</t>
  </si>
  <si>
    <t>привлеченные средства предприятия – всего,</t>
  </si>
  <si>
    <t xml:space="preserve">из них </t>
  </si>
  <si>
    <t>заемные средства</t>
  </si>
  <si>
    <t>средства государственной поддержки</t>
  </si>
  <si>
    <t>федеральной</t>
  </si>
  <si>
    <t>республиканской</t>
  </si>
  <si>
    <t>местной</t>
  </si>
  <si>
    <t xml:space="preserve">средства негосударственных российских инвесторов в форме______ </t>
  </si>
  <si>
    <t>(указать компанию, сферу ее деятельности)</t>
  </si>
  <si>
    <t>средства негосударственных зарубежных инвесторов в форме ______</t>
  </si>
  <si>
    <t xml:space="preserve">(указать компанию, сферу ее деятельности, страну) </t>
  </si>
  <si>
    <t>p.trusagin@agro-man.ru</t>
  </si>
  <si>
    <t xml:space="preserve">Генеральный директор Трусагин Павел Андреевич </t>
  </si>
  <si>
    <t xml:space="preserve">169500, Республика Коми, г. Сосногорск, ул. Энергетиков, д. 4 </t>
  </si>
  <si>
    <t>8(499) 346-66-60</t>
  </si>
  <si>
    <t xml:space="preserve">Генеральный директор Туляков Дмитрий Вячеславович </t>
  </si>
  <si>
    <t xml:space="preserve">121471, город Москва, Рябиновая улица, дом 26 строение 1  </t>
  </si>
  <si>
    <t>Общество с ограниченной ответственностью «Агро менеджмент»</t>
  </si>
  <si>
    <t>на 01.01.2018 г.</t>
  </si>
  <si>
    <t>в том числе по этапам реализации проекта</t>
  </si>
  <si>
    <t>(на 01.01.2018 г.)</t>
  </si>
  <si>
    <t xml:space="preserve">Потребность в объемах финансирования на последнюю отчетную дату </t>
  </si>
  <si>
    <t>Объем финансирования с нарастающим итогом с начала реализации проекта на последнюю отчетную дату</t>
  </si>
  <si>
    <t>Объем освоенных инвестиций на последнюю отчетную дату</t>
  </si>
  <si>
    <t>28. Согласие на размещение информации по проекту на профильных  информационных ресурсах, специализированных площадках с целью поиска инвесторов, предоставление информации потенциальным инвесторам (Да/Нет)</t>
  </si>
  <si>
    <t>- строительные работы нулевого цикла</t>
  </si>
  <si>
    <t>-строительные работы нулевого цикла</t>
  </si>
  <si>
    <t>(на 01.04.2018 г.)</t>
  </si>
  <si>
    <t>на 01.04.2018 г.</t>
  </si>
  <si>
    <t>110 мес</t>
  </si>
  <si>
    <t>21 426,9 тыс руб.</t>
  </si>
  <si>
    <t>Оформлены права на земельные участки, получены технические условия на линейные объекты, получено положительное заключение негосударственной экспертизы проекта, объектов внешнего ресурсообеспечения (сети технического водоснабжения),  положительное заключение государственной экспертизы автодороги (подъезд), получено разрешение на строительство. 
На государственной экспертизе находится проектная документация по строительству тепличного комплекса, внешних сетей водоотведения, газоснабжения, сетей технического водоснабжения на территории СТЭЦ, строительства ЛЭП 6 кВ. 
Земляные работы по подготовке площадки (вертикальная планировка) выполнены на 100%. Тепличный комплекс №1 (объект состоит из двух теплиц): забивка свай - 100%, бетонирование ростверка - 8%.  Вспомогательные объекты: склад, рассадное отделение - забивка свай выполнена на 100%; энергоцентр - 92%.</t>
  </si>
  <si>
    <t>Строительство Тепличного комплекса «Сосногорский» площадью 11га для выращивания овощной продукции защищенного грунта на территории МР «Сосногорск» Республики Коми</t>
  </si>
  <si>
    <t>27. Желаемые меры поддержки со стороны органов исполнительной власти Республики Коми (описать более подробно)</t>
  </si>
  <si>
    <t>(на 01.07.2018 г.)</t>
  </si>
  <si>
    <t>на 01.07.2018 г.</t>
  </si>
  <si>
    <t>Оформлены права на земельные участки, получены технические условия на линейные объекты.
Получено разрешение на строительство ТК.
Получено положительное заключение государственной экспертизы на строительство ТК.
Получено положительное заключение государственной экспертизы автодороги (подъезд к ТК).
Получено положительное заключение негосударственной экспертизы сетей технического водоснабжения.
Получено положительное заключение государственной экспертизы объектов внешнего ресурсообеспечения сетей водоотведения 11.05.2018 и газоснабжения 16.05.2018.
Получено положительное заключение негосударственной экспертизы по строительству ЛЭП-6 кВ 17.05.2018. 
Земляные работы по подготовке площадки (вертикальная планировка) выполнены на 100%.  Забивка свай выполнена на 100%.
Производственное отделение 1.2. Бетонирование ростверка выполнено на  100%, ведутся работы по гидроизоляции ростверков - 88%, монтажу металлоконструкций (колонн, ферм) - 68%.
Производственное отделение 1.1  Бетонирование ростверка выполнено на 92%, ведутся работы по гидроизоляции ростверков - 91%, монтажу металлоконструкций (колонн, ферм) - 33%. 
Рассадное отделение 1.3. Выполнено бетонирование и гидроизоляция ростверков, закончен монтаж системы отопления ППУ.
Вспомогательные объекты: склад, рассадное отделение, энергоцентр, сервисный блок, буферный бак запаса воды - забивка свай выполнена на 100%, частично выполнено армирование и бетонирование ростверков, гидроизоляция.
Цокль Цм1 и ЦМ2. Заканчивается подготовка оснований, бетонирование цоколя Цм1 выполнено на 88%, ЦМ2 - на 79%.</t>
  </si>
  <si>
    <t>Строительство Тепличного комплекса «Сосногорский» площадью 11га для выращивания овощной продукции защищенного грунта 
на территории МР «Сосногорск» Республики Коми</t>
  </si>
  <si>
    <t>на 01.10.2018 г.</t>
  </si>
  <si>
    <t>(на 01.10.2018 г.)</t>
  </si>
  <si>
    <t>Оформлены права на земельные участки, получены технические условия на линейные объекты, получено разрешение на строительство ТК. Получено положительное заключение государственной экспертизы на строительство ТК, автодороги (подъезд к ТК), объектов внешнего ресурсообеспечения сетей водоотведения 11.05.2018 и газоснабжения 16.05.2018. Получено положительное заключение негосударственной экспертизы сетей технического водоснабжения, строительства ЛЭП-6 кВ 17.05.2018. 
Продготовительные работы, земляные работы (вертикальная планировка), забивка свай выполнена на 100%.
Производственное отделение 1.2. Бетонирование ростверка выполнено на 100%, ведутся работы по гидроизоляции ростверков - 97%; обратная засыпка - 96%; монтаж металлоконструкций (колонн, ферм) - 100%; остекление кровли - 95%.
Производственное отделение 1.1. Бетонирование ростверка выполнено на 100%, ведутся работы по гидроизоляции ростверков - 91%, монтажу металлоконструкций (колонн, ферм) - 80%; обратная засыпка - 96%; остекление кровли - 42%. 
Рассадное отделение 1.3. Выполнено бетонирование и гидроизоляция ростверков - 100%, произведена их обратная засыпка; закончен монтаж системы отопления ППУ, монтаж металлоконструкций (колонн, ферм) - 90%; остекление кровли - 68%.
Вспомогательные объекты: склад, энергоцентр, сервисный блок, буферный бак запаса воды - забивка свай выполнена на 100%. Склад: бетонирование ростверков - 100%. Энергоцентр: бетонирование ростверков - 100%, гидроизоляция фундаментов - 100%; монтаж колонн - 100%, прогонов, ферм - 100%, распорок, балок, вертикальных связей - 45%. Сервисный блок: бетонирование ростверков, гидроизоляция -100%. Буферный бак: бетонирование ростверков, гидроизоляция- 100%, монтаж днища, центральной стойки бака, монтаж рулонов стенки на днище в вертикальное положение - 100%, обварка вертикальных швов - 100%, монтаж трубопроводов - 1000%, обварка трубопровода - 70%, обварка крыши - 94%.
КТП (трансформаторные подстанции): подготовка основания под фундаменты, монтаж опалубки, устройство бетонной подготовки - 89%; ТП8.3., ТП8.4: монтаж блоков ФБС, бетонирование, гидроизоляция - 100%.                                                                                    Накопители 7.1, 7.2: разработка грунта - 95%.                                                                                                                                                                                                                                                                                                                                                                                                                                                                                                                        Площадки под градирни: разработка грунта, изготовление армтурных каркасов, устройство бетонной подготовки - 100%.                                                                                                                                                                                                                                                             
Дизельные электростанции: бетонирование фундаментов - 100%.                                                                                                                                                                                                                                                                                                                                                                                                                                     Резервуары подземные: бетонирование фундаментов под ЛОС 7.2.1 - 100 %; ЛОС 7.1.1 - изготовление армокаркасов фундаментов емкостей - 100%.
Ливневые очистные сооружения, ёмкость аварийного слива, ёмкость промышленных стоков, накопительная ёмкость аварийного слива изгот арматурного каркаса - 100%. 
Цоколь Цм1: бетонирование цоколя - 90%, гидроизоляция - 45%. Цоколь Цм2: бетонирование цоколя - 90%, гидроизоляция - 13%. Цоколь Цм3: производятся работы по устройсву основания цоколя, армированию.</t>
  </si>
  <si>
    <t>-вновь созданные рабочие места (кол-во мест)</t>
  </si>
  <si>
    <t>-модернизированные рабочие места (кол-во мест)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</si>
</sst>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23" x14ac:knownFonts="1">
    <font>
      <sz val="11"/>
      <color theme="1"/>
      <name val="Calibri"/>
      <family val="2"/>
      <charset val="204"/>
      <scheme val="minor"/>
    </font>
    <font>
      <b/>
      <sz val="11"/>
      <color theme="1"/>
      <name val="Times New Roman"/>
      <family val="1"/>
      <charset val="204"/>
    </font>
    <font>
      <sz val="11.5"/>
      <color theme="1"/>
      <name val="Times New Roman"/>
      <family val="1"/>
      <charset val="204"/>
    </font>
    <font>
      <sz val="8"/>
      <color theme="1"/>
      <name val="Times New Roman"/>
      <family val="1"/>
      <charset val="204"/>
    </font>
    <font>
      <sz val="10"/>
      <color theme="1"/>
      <name val="Times New Roman"/>
      <family val="1"/>
      <charset val="204"/>
    </font>
    <font>
      <b/>
      <sz val="10"/>
      <color theme="1"/>
      <name val="Times New Roman"/>
      <family val="1"/>
      <charset val="204"/>
    </font>
    <font>
      <sz val="10"/>
      <color rgb="FF000000"/>
      <name val="Times New Roman"/>
      <family val="1"/>
      <charset val="204"/>
    </font>
    <font>
      <sz val="11"/>
      <color theme="1"/>
      <name val="Times New Roman"/>
      <family val="1"/>
      <charset val="204"/>
    </font>
    <font>
      <sz val="9"/>
      <color theme="1"/>
      <name val="Times New Roman"/>
      <family val="1"/>
      <charset val="204"/>
    </font>
    <font>
      <i/>
      <sz val="10"/>
      <color theme="1"/>
      <name val="Times New Roman"/>
      <family val="1"/>
      <charset val="204"/>
    </font>
    <font>
      <sz val="10.5"/>
      <color theme="1"/>
      <name val="Times New Roman"/>
      <family val="1"/>
      <charset val="204"/>
    </font>
    <font>
      <b/>
      <sz val="9"/>
      <color theme="1"/>
      <name val="Times New Roman"/>
      <family val="1"/>
      <charset val="204"/>
    </font>
    <font>
      <b/>
      <sz val="12.5"/>
      <color theme="1"/>
      <name val="Times New Roman"/>
      <family val="1"/>
      <charset val="204"/>
    </font>
    <font>
      <b/>
      <sz val="10.5"/>
      <color theme="1"/>
      <name val="Times New Roman"/>
      <family val="1"/>
      <charset val="204"/>
    </font>
    <font>
      <b/>
      <u/>
      <sz val="10.5"/>
      <color theme="1"/>
      <name val="Times New Roman"/>
      <family val="1"/>
      <charset val="204"/>
    </font>
    <font>
      <b/>
      <sz val="10.5"/>
      <color rgb="FF000000"/>
      <name val="Times New Roman"/>
      <family val="1"/>
      <charset val="204"/>
    </font>
    <font>
      <i/>
      <sz val="10.5"/>
      <color theme="1"/>
      <name val="Times New Roman"/>
      <family val="1"/>
      <charset val="204"/>
    </font>
    <font>
      <u/>
      <sz val="11"/>
      <color theme="10"/>
      <name val="Calibri"/>
      <family val="2"/>
      <charset val="204"/>
      <scheme val="minor"/>
    </font>
    <font>
      <sz val="10"/>
      <name val="Times New Roman"/>
      <family val="1"/>
      <charset val="204"/>
    </font>
    <font>
      <u/>
      <sz val="10"/>
      <name val="Times New Roman"/>
      <family val="1"/>
      <charset val="204"/>
    </font>
    <font>
      <b/>
      <sz val="12"/>
      <color theme="1"/>
      <name val="Times New Roman"/>
      <family val="1"/>
      <charset val="204"/>
    </font>
    <font>
      <b/>
      <sz val="14"/>
      <color theme="1"/>
      <name val="Times New Roman"/>
      <family val="1"/>
      <charset val="204"/>
    </font>
    <font>
      <sz val="13"/>
      <color theme="1"/>
      <name val="Times New Roman"/>
      <family val="1"/>
      <charset val="204"/>
    </font>
  </fonts>
  <fills count="2">
    <fill>
      <patternFill patternType="none"/>
    </fill>
    <fill>
      <patternFill patternType="gray125"/>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248">
    <xf numFmtId="0" fontId="0" fillId="0" borderId="0" xfId="0"/>
    <xf numFmtId="0" fontId="6" fillId="0" borderId="3" xfId="0" applyFont="1" applyBorder="1" applyAlignment="1">
      <alignment vertical="center" wrapText="1"/>
    </xf>
    <xf numFmtId="0" fontId="6" fillId="0" borderId="4" xfId="0" applyFont="1" applyBorder="1" applyAlignment="1">
      <alignment vertical="center" wrapText="1"/>
    </xf>
    <xf numFmtId="0" fontId="4" fillId="0" borderId="3" xfId="0" applyFont="1" applyBorder="1" applyAlignment="1">
      <alignment horizontal="justify" vertical="center" wrapText="1"/>
    </xf>
    <xf numFmtId="0" fontId="4" fillId="0" borderId="3" xfId="0" applyFont="1" applyBorder="1" applyAlignment="1">
      <alignment vertical="center" wrapText="1"/>
    </xf>
    <xf numFmtId="0" fontId="4" fillId="0" borderId="0" xfId="0" applyFont="1" applyAlignment="1">
      <alignment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12" fillId="0" borderId="0" xfId="0" applyFont="1" applyAlignment="1">
      <alignment vertical="center"/>
    </xf>
    <xf numFmtId="0" fontId="10" fillId="0" borderId="4" xfId="0" applyFont="1" applyBorder="1" applyAlignment="1">
      <alignment horizontal="center" vertical="center" wrapText="1"/>
    </xf>
    <xf numFmtId="0" fontId="13" fillId="0" borderId="4" xfId="0" applyFont="1" applyBorder="1" applyAlignment="1">
      <alignment horizontal="justify" vertical="center" wrapText="1"/>
    </xf>
    <xf numFmtId="0" fontId="14" fillId="0" borderId="4" xfId="0" applyFont="1" applyBorder="1" applyAlignment="1">
      <alignment vertical="center" wrapText="1"/>
    </xf>
    <xf numFmtId="0" fontId="10" fillId="0" borderId="0" xfId="0" applyFont="1" applyAlignment="1">
      <alignment horizontal="justify" vertical="center"/>
    </xf>
    <xf numFmtId="0" fontId="10" fillId="0" borderId="0" xfId="0" applyFont="1" applyAlignment="1">
      <alignment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7" fillId="0" borderId="0" xfId="0" applyFont="1"/>
    <xf numFmtId="0" fontId="7" fillId="0" borderId="4" xfId="0" applyFont="1" applyBorder="1" applyAlignment="1">
      <alignment vertical="top" wrapText="1"/>
    </xf>
    <xf numFmtId="0" fontId="3" fillId="0" borderId="0" xfId="0" applyFont="1"/>
    <xf numFmtId="0" fontId="5" fillId="0" borderId="1" xfId="0" applyFont="1" applyBorder="1" applyAlignment="1">
      <alignment vertical="center" wrapText="1"/>
    </xf>
    <xf numFmtId="0" fontId="1" fillId="0" borderId="0" xfId="0" applyFont="1" applyAlignment="1">
      <alignment horizontal="center"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18" fillId="0" borderId="8" xfId="0" applyFont="1" applyBorder="1" applyAlignment="1">
      <alignment horizontal="left" vertical="center" wrapText="1"/>
    </xf>
    <xf numFmtId="0" fontId="18" fillId="0" borderId="8" xfId="0" applyFont="1" applyBorder="1" applyAlignment="1">
      <alignment horizontal="justify" vertical="center" wrapText="1"/>
    </xf>
    <xf numFmtId="0" fontId="4" fillId="0" borderId="4" xfId="0" applyFont="1" applyBorder="1" applyAlignment="1">
      <alignment vertical="center" wrapText="1"/>
    </xf>
    <xf numFmtId="0" fontId="10" fillId="0" borderId="4" xfId="0" applyFont="1" applyBorder="1" applyAlignment="1">
      <alignment horizontal="justify" vertical="center" wrapText="1"/>
    </xf>
    <xf numFmtId="0" fontId="13" fillId="0" borderId="2" xfId="0" applyFont="1" applyBorder="1" applyAlignment="1">
      <alignment horizontal="center" vertical="center" wrapText="1"/>
    </xf>
    <xf numFmtId="0" fontId="4" fillId="0" borderId="18" xfId="0" applyFont="1" applyBorder="1" applyAlignment="1">
      <alignment vertical="center" wrapText="1"/>
    </xf>
    <xf numFmtId="0" fontId="4" fillId="0" borderId="21" xfId="0" applyFont="1" applyBorder="1" applyAlignment="1">
      <alignment vertical="center" wrapText="1"/>
    </xf>
    <xf numFmtId="0" fontId="8" fillId="0" borderId="3" xfId="0" applyFont="1" applyBorder="1" applyAlignment="1">
      <alignment horizontal="left" vertical="center" wrapText="1" indent="2"/>
    </xf>
    <xf numFmtId="9" fontId="18" fillId="0" borderId="8" xfId="0" applyNumberFormat="1" applyFont="1" applyBorder="1" applyAlignment="1">
      <alignment horizontal="justify" vertical="center" wrapText="1"/>
    </xf>
    <xf numFmtId="0" fontId="18" fillId="0" borderId="11" xfId="0" applyFont="1" applyBorder="1" applyAlignment="1">
      <alignment vertical="center" wrapText="1"/>
    </xf>
    <xf numFmtId="0" fontId="18" fillId="0" borderId="12" xfId="0" applyFont="1" applyBorder="1" applyAlignment="1">
      <alignment horizontal="center" vertical="center" wrapText="1"/>
    </xf>
    <xf numFmtId="0" fontId="4" fillId="0" borderId="4" xfId="0" applyFont="1" applyBorder="1" applyAlignment="1">
      <alignment horizontal="justify" vertical="center" wrapText="1"/>
    </xf>
    <xf numFmtId="0" fontId="18" fillId="0" borderId="13" xfId="0" applyFont="1" applyBorder="1" applyAlignment="1">
      <alignment horizontal="center" vertical="center" wrapText="1"/>
    </xf>
    <xf numFmtId="0" fontId="18" fillId="0" borderId="10" xfId="0" applyFont="1" applyBorder="1" applyAlignment="1">
      <alignment horizontal="center" vertical="center" wrapText="1"/>
    </xf>
    <xf numFmtId="4" fontId="18" fillId="0" borderId="10" xfId="0" applyNumberFormat="1" applyFont="1" applyBorder="1" applyAlignment="1">
      <alignment horizontal="center" vertical="center" wrapText="1"/>
    </xf>
    <xf numFmtId="4" fontId="7" fillId="0" borderId="0" xfId="0" applyNumberFormat="1" applyFont="1"/>
    <xf numFmtId="49" fontId="18" fillId="0" borderId="8" xfId="0" applyNumberFormat="1" applyFont="1" applyBorder="1" applyAlignment="1">
      <alignment horizontal="left" vertical="center" wrapText="1"/>
    </xf>
    <xf numFmtId="164" fontId="7" fillId="0" borderId="0" xfId="0" applyNumberFormat="1" applyFont="1"/>
    <xf numFmtId="0" fontId="10" fillId="0" borderId="25" xfId="0" applyFont="1" applyBorder="1" applyAlignment="1">
      <alignment horizontal="right" vertical="center" wrapText="1"/>
    </xf>
    <xf numFmtId="0" fontId="10" fillId="0" borderId="21" xfId="0" applyFont="1" applyBorder="1" applyAlignment="1">
      <alignment horizontal="right" vertical="center" wrapText="1"/>
    </xf>
    <xf numFmtId="0" fontId="16" fillId="0" borderId="21" xfId="0" applyFont="1" applyBorder="1" applyAlignment="1">
      <alignment horizontal="right" vertical="center" wrapText="1"/>
    </xf>
    <xf numFmtId="0" fontId="16" fillId="0" borderId="26" xfId="0" applyFont="1" applyBorder="1" applyAlignment="1">
      <alignment horizontal="right" vertical="center" wrapText="1"/>
    </xf>
    <xf numFmtId="4" fontId="11" fillId="0" borderId="4"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5" xfId="0" applyFont="1" applyBorder="1" applyAlignment="1">
      <alignment horizontal="center" vertical="center" wrapText="1"/>
    </xf>
    <xf numFmtId="4" fontId="8" fillId="0" borderId="21"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14" fillId="0" borderId="4" xfId="0" applyFont="1" applyBorder="1" applyAlignment="1">
      <alignment horizontal="center" vertical="center" wrapText="1"/>
    </xf>
    <xf numFmtId="0" fontId="8" fillId="0" borderId="4" xfId="0" applyFont="1" applyBorder="1" applyAlignment="1">
      <alignment vertical="center" wrapText="1"/>
    </xf>
    <xf numFmtId="0" fontId="4" fillId="0" borderId="12" xfId="0" applyFont="1" applyBorder="1" applyAlignment="1">
      <alignment horizontal="left" vertical="center" wrapText="1"/>
    </xf>
    <xf numFmtId="9" fontId="4" fillId="0" borderId="11" xfId="0" applyNumberFormat="1" applyFont="1" applyBorder="1" applyAlignment="1">
      <alignment horizontal="justify" vertical="center" wrapText="1"/>
    </xf>
    <xf numFmtId="0" fontId="4" fillId="0" borderId="12" xfId="0" applyFont="1" applyBorder="1" applyAlignment="1">
      <alignment horizontal="justify"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1" fillId="0" borderId="0" xfId="0" applyFont="1" applyAlignment="1">
      <alignment horizontal="center" vertical="center"/>
    </xf>
    <xf numFmtId="0" fontId="4" fillId="0" borderId="4" xfId="0" applyFont="1" applyBorder="1" applyAlignment="1">
      <alignment vertical="center" wrapText="1"/>
    </xf>
    <xf numFmtId="0" fontId="13" fillId="0" borderId="2" xfId="0" applyFont="1" applyBorder="1" applyAlignment="1">
      <alignment horizontal="center" vertical="center" wrapText="1"/>
    </xf>
    <xf numFmtId="165" fontId="18" fillId="0" borderId="10" xfId="0" applyNumberFormat="1" applyFont="1" applyBorder="1" applyAlignment="1">
      <alignment horizontal="center" vertical="center" wrapText="1"/>
    </xf>
    <xf numFmtId="1" fontId="18" fillId="0" borderId="12" xfId="0" applyNumberFormat="1" applyFont="1" applyBorder="1" applyAlignment="1">
      <alignment horizontal="center" vertical="center" wrapText="1"/>
    </xf>
    <xf numFmtId="2" fontId="18" fillId="0" borderId="10" xfId="0" applyNumberFormat="1" applyFont="1" applyBorder="1" applyAlignment="1">
      <alignment horizontal="center" vertical="center" wrapText="1"/>
    </xf>
    <xf numFmtId="0" fontId="1" fillId="0" borderId="0" xfId="0" applyFont="1" applyAlignment="1">
      <alignment horizontal="center"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4" fillId="0" borderId="12" xfId="0" applyFont="1" applyBorder="1" applyAlignment="1">
      <alignment horizontal="justify" vertical="center" wrapText="1"/>
    </xf>
    <xf numFmtId="9" fontId="4" fillId="0" borderId="11" xfId="0" applyNumberFormat="1" applyFont="1" applyBorder="1" applyAlignment="1">
      <alignment horizontal="justify" vertical="center" wrapText="1"/>
    </xf>
    <xf numFmtId="0" fontId="4" fillId="0" borderId="12" xfId="0" applyFont="1" applyBorder="1" applyAlignment="1">
      <alignment horizontal="left" vertical="center" wrapText="1"/>
    </xf>
    <xf numFmtId="0" fontId="4" fillId="0" borderId="4" xfId="0" applyFont="1" applyBorder="1" applyAlignment="1">
      <alignment vertical="center" wrapText="1"/>
    </xf>
    <xf numFmtId="165" fontId="7" fillId="0" borderId="0" xfId="0" applyNumberFormat="1" applyFont="1"/>
    <xf numFmtId="49" fontId="4" fillId="0" borderId="12" xfId="0" applyNumberFormat="1" applyFont="1" applyBorder="1" applyAlignment="1">
      <alignment horizontal="left" vertical="top" wrapText="1"/>
    </xf>
    <xf numFmtId="3" fontId="18" fillId="0" borderId="10" xfId="0" applyNumberFormat="1" applyFont="1" applyBorder="1" applyAlignment="1">
      <alignment horizontal="center" vertical="center" wrapText="1"/>
    </xf>
    <xf numFmtId="165" fontId="18" fillId="0" borderId="11" xfId="0" applyNumberFormat="1" applyFont="1" applyBorder="1" applyAlignment="1">
      <alignment vertical="center" wrapText="1"/>
    </xf>
    <xf numFmtId="165" fontId="18" fillId="0" borderId="12" xfId="0" applyNumberFormat="1" applyFont="1" applyBorder="1" applyAlignment="1">
      <alignment horizontal="center" vertical="center" wrapText="1"/>
    </xf>
    <xf numFmtId="165" fontId="18" fillId="0" borderId="13" xfId="0" applyNumberFormat="1" applyFont="1" applyBorder="1" applyAlignment="1">
      <alignment horizontal="center" vertical="center" wrapText="1"/>
    </xf>
    <xf numFmtId="165" fontId="18" fillId="0" borderId="7" xfId="0" applyNumberFormat="1" applyFont="1" applyBorder="1" applyAlignment="1">
      <alignment horizontal="center" vertical="center" wrapText="1"/>
    </xf>
    <xf numFmtId="165" fontId="18" fillId="0" borderId="8" xfId="0" applyNumberFormat="1" applyFont="1" applyBorder="1" applyAlignment="1">
      <alignment horizontal="center" vertical="center" wrapText="1"/>
    </xf>
    <xf numFmtId="165" fontId="11" fillId="0" borderId="4" xfId="0" applyNumberFormat="1" applyFont="1" applyBorder="1" applyAlignment="1">
      <alignment horizontal="center" vertical="center" wrapText="1"/>
    </xf>
    <xf numFmtId="165" fontId="8" fillId="0" borderId="4" xfId="0" applyNumberFormat="1" applyFont="1" applyBorder="1" applyAlignment="1">
      <alignment horizontal="center" vertical="center" wrapText="1"/>
    </xf>
    <xf numFmtId="165" fontId="8" fillId="0" borderId="25" xfId="0" applyNumberFormat="1" applyFont="1" applyBorder="1" applyAlignment="1">
      <alignment horizontal="center" vertical="center" wrapText="1"/>
    </xf>
    <xf numFmtId="165" fontId="8" fillId="0" borderId="21"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8" fillId="0" borderId="21" xfId="0" applyNumberFormat="1" applyFont="1" applyBorder="1" applyAlignment="1">
      <alignment horizontal="center" vertical="center" wrapText="1"/>
    </xf>
    <xf numFmtId="166" fontId="18" fillId="0" borderId="10"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5" fillId="0" borderId="4"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0" xfId="0" applyFont="1" applyAlignment="1">
      <alignment horizontal="center"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13" fillId="0" borderId="2" xfId="0" applyFont="1" applyBorder="1" applyAlignment="1">
      <alignment horizontal="center" vertical="center" wrapText="1"/>
    </xf>
    <xf numFmtId="0" fontId="4" fillId="0" borderId="4" xfId="0" applyFont="1" applyBorder="1" applyAlignment="1">
      <alignment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9" xfId="0" applyFont="1" applyBorder="1" applyAlignment="1">
      <alignment horizontal="justify" vertical="center" wrapText="1"/>
    </xf>
    <xf numFmtId="0" fontId="18" fillId="0" borderId="10" xfId="0" applyFont="1" applyBorder="1" applyAlignment="1">
      <alignment horizontal="justify" vertical="center" wrapText="1"/>
    </xf>
    <xf numFmtId="0" fontId="4" fillId="0" borderId="11"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vertical="top" wrapText="1"/>
    </xf>
    <xf numFmtId="0" fontId="4" fillId="0" borderId="10" xfId="0" applyFont="1" applyBorder="1" applyAlignment="1">
      <alignment vertical="top" wrapText="1"/>
    </xf>
    <xf numFmtId="10" fontId="4" fillId="0" borderId="14" xfId="0" applyNumberFormat="1" applyFont="1" applyBorder="1" applyAlignment="1">
      <alignment horizontal="center" vertical="center" wrapText="1"/>
    </xf>
    <xf numFmtId="10" fontId="4" fillId="0" borderId="15" xfId="0" applyNumberFormat="1" applyFont="1" applyBorder="1" applyAlignment="1">
      <alignment horizontal="center" vertical="center" wrapText="1"/>
    </xf>
    <xf numFmtId="10" fontId="4" fillId="0" borderId="5" xfId="0" applyNumberFormat="1" applyFont="1" applyBorder="1" applyAlignment="1">
      <alignment horizontal="center" vertical="center" wrapText="1"/>
    </xf>
    <xf numFmtId="9" fontId="4" fillId="0" borderId="14" xfId="0" applyNumberFormat="1" applyFont="1" applyBorder="1" applyAlignment="1">
      <alignment horizontal="center" vertical="center" wrapText="1"/>
    </xf>
    <xf numFmtId="9" fontId="4" fillId="0" borderId="15"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0" fontId="4" fillId="0" borderId="12" xfId="0" applyFont="1" applyBorder="1" applyAlignment="1">
      <alignment vertical="top" wrapText="1"/>
    </xf>
    <xf numFmtId="0" fontId="4" fillId="0" borderId="0"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left" vertical="top" wrapText="1"/>
    </xf>
    <xf numFmtId="9" fontId="4" fillId="0" borderId="11" xfId="0" applyNumberFormat="1" applyFont="1" applyBorder="1" applyAlignment="1">
      <alignment horizontal="justify" vertical="center" wrapText="1"/>
    </xf>
    <xf numFmtId="9" fontId="4" fillId="0" borderId="7" xfId="0" applyNumberFormat="1" applyFont="1" applyBorder="1" applyAlignment="1">
      <alignment horizontal="justify" vertical="center" wrapText="1"/>
    </xf>
    <xf numFmtId="0" fontId="4" fillId="0" borderId="12"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0" xfId="0" applyFont="1" applyBorder="1" applyAlignment="1">
      <alignment horizontal="justify"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2" fontId="18" fillId="0" borderId="0" xfId="0" applyNumberFormat="1" applyFont="1" applyBorder="1" applyAlignment="1">
      <alignment horizontal="center" vertical="center" wrapText="1"/>
    </xf>
    <xf numFmtId="2" fontId="18" fillId="0" borderId="8" xfId="0" applyNumberFormat="1" applyFont="1" applyBorder="1" applyAlignment="1">
      <alignment horizontal="center" vertical="center" wrapText="1"/>
    </xf>
    <xf numFmtId="2" fontId="18" fillId="0" borderId="9" xfId="0" applyNumberFormat="1" applyFont="1" applyBorder="1" applyAlignment="1">
      <alignment horizontal="center" vertical="center" wrapText="1"/>
    </xf>
    <xf numFmtId="2" fontId="18" fillId="0" borderId="10" xfId="0" applyNumberFormat="1" applyFont="1" applyBorder="1" applyAlignment="1">
      <alignment horizontal="center" vertical="center" wrapText="1"/>
    </xf>
    <xf numFmtId="0" fontId="5" fillId="0" borderId="3" xfId="0" applyFont="1" applyBorder="1" applyAlignment="1">
      <alignment vertical="center" wrapText="1"/>
    </xf>
    <xf numFmtId="0" fontId="4" fillId="0" borderId="11"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13"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5" xfId="0" applyFont="1" applyBorder="1" applyAlignment="1">
      <alignment horizontal="center" vertical="center" wrapText="1"/>
    </xf>
    <xf numFmtId="2" fontId="18" fillId="0" borderId="14" xfId="0" applyNumberFormat="1" applyFont="1" applyBorder="1" applyAlignment="1">
      <alignment horizontal="center" vertical="center" wrapText="1"/>
    </xf>
    <xf numFmtId="2" fontId="18" fillId="0" borderId="5" xfId="0" applyNumberFormat="1" applyFont="1" applyBorder="1" applyAlignment="1">
      <alignment horizontal="center" vertical="center" wrapText="1"/>
    </xf>
    <xf numFmtId="0" fontId="18" fillId="0" borderId="14" xfId="0" applyFont="1" applyBorder="1" applyAlignment="1">
      <alignment vertical="center" wrapText="1"/>
    </xf>
    <xf numFmtId="0" fontId="18" fillId="0" borderId="15" xfId="0" applyFont="1" applyBorder="1" applyAlignment="1">
      <alignment vertical="center" wrapText="1"/>
    </xf>
    <xf numFmtId="0" fontId="18" fillId="0" borderId="5" xfId="0" applyFont="1" applyBorder="1" applyAlignment="1">
      <alignment vertical="center" wrapText="1"/>
    </xf>
    <xf numFmtId="4" fontId="18" fillId="0" borderId="14" xfId="0" applyNumberFormat="1" applyFont="1" applyBorder="1" applyAlignment="1">
      <alignment horizontal="center" vertical="center" wrapText="1"/>
    </xf>
    <xf numFmtId="4" fontId="18" fillId="0" borderId="5" xfId="0" applyNumberFormat="1" applyFont="1" applyBorder="1" applyAlignment="1">
      <alignment horizontal="center" vertical="center" wrapText="1"/>
    </xf>
    <xf numFmtId="0" fontId="18" fillId="0" borderId="12"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9" fillId="0" borderId="13" xfId="1"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left" vertical="center"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1" fillId="0" borderId="0" xfId="0" applyFont="1" applyAlignment="1">
      <alignment horizontal="right" vertical="center"/>
    </xf>
    <xf numFmtId="0" fontId="1" fillId="0" borderId="0" xfId="0" applyFont="1" applyAlignment="1">
      <alignment horizontal="center" vertical="center"/>
    </xf>
    <xf numFmtId="0" fontId="2" fillId="0" borderId="16" xfId="0" applyFont="1" applyBorder="1" applyAlignment="1">
      <alignment horizontal="center" vertical="center"/>
    </xf>
    <xf numFmtId="0" fontId="3" fillId="0" borderId="17" xfId="0" applyFont="1" applyBorder="1" applyAlignment="1">
      <alignment horizontal="center" vertical="top"/>
    </xf>
    <xf numFmtId="0" fontId="18" fillId="0" borderId="12" xfId="0" applyFont="1" applyBorder="1" applyAlignment="1">
      <alignment horizontal="justify" vertical="center" wrapText="1"/>
    </xf>
    <xf numFmtId="0" fontId="18" fillId="0" borderId="0" xfId="0" applyFont="1" applyAlignment="1">
      <alignment horizontal="justify" vertical="center" wrapText="1"/>
    </xf>
    <xf numFmtId="0" fontId="18" fillId="0" borderId="8" xfId="0" applyFont="1" applyBorder="1" applyAlignment="1">
      <alignment horizontal="justify" vertical="center" wrapText="1"/>
    </xf>
    <xf numFmtId="0" fontId="10" fillId="0" borderId="21" xfId="0" applyFont="1" applyBorder="1" applyAlignment="1">
      <alignment horizontal="justify" vertical="center" wrapText="1"/>
    </xf>
    <xf numFmtId="0" fontId="10" fillId="0" borderId="26" xfId="0" applyFont="1" applyBorder="1" applyAlignment="1">
      <alignment horizontal="justify" vertical="center" wrapText="1"/>
    </xf>
    <xf numFmtId="0" fontId="20" fillId="0" borderId="0" xfId="0" applyFont="1" applyAlignment="1">
      <alignment horizontal="center" vertical="center"/>
    </xf>
    <xf numFmtId="0" fontId="13" fillId="0" borderId="9" xfId="0" applyFont="1" applyBorder="1" applyAlignment="1">
      <alignment horizontal="righ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4" xfId="0" applyFont="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9" fontId="18" fillId="0" borderId="7" xfId="0" applyNumberFormat="1" applyFont="1" applyBorder="1" applyAlignment="1">
      <alignment horizontal="justify" vertical="center" wrapText="1"/>
    </xf>
    <xf numFmtId="9" fontId="18" fillId="0" borderId="8" xfId="0" applyNumberFormat="1" applyFont="1" applyBorder="1" applyAlignment="1">
      <alignment horizontal="justify" vertical="center" wrapText="1"/>
    </xf>
    <xf numFmtId="9" fontId="18" fillId="0" borderId="10" xfId="0" applyNumberFormat="1" applyFont="1" applyBorder="1" applyAlignment="1">
      <alignment horizontal="justify" vertical="center" wrapText="1"/>
    </xf>
    <xf numFmtId="0" fontId="2" fillId="0" borderId="16" xfId="0" applyFont="1" applyBorder="1" applyAlignment="1">
      <alignment horizontal="center"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165" fontId="0" fillId="0" borderId="0" xfId="0" applyNumberFormat="1"/>
    <xf numFmtId="0" fontId="7" fillId="0" borderId="3" xfId="0" applyFont="1" applyBorder="1" applyAlignment="1">
      <alignment vertical="top" wrapText="1"/>
    </xf>
    <xf numFmtId="49" fontId="7" fillId="0" borderId="4" xfId="0" applyNumberFormat="1" applyFont="1" applyBorder="1" applyAlignment="1">
      <alignment vertical="top" wrapText="1"/>
    </xf>
    <xf numFmtId="1" fontId="18" fillId="0" borderId="10" xfId="0" applyNumberFormat="1" applyFont="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right" vertical="center"/>
    </xf>
    <xf numFmtId="9" fontId="18" fillId="0" borderId="7" xfId="0" applyNumberFormat="1" applyFont="1" applyBorder="1" applyAlignment="1">
      <alignment horizontal="justify" vertical="top" wrapText="1"/>
    </xf>
    <xf numFmtId="9" fontId="18" fillId="0" borderId="8" xfId="0" applyNumberFormat="1" applyFont="1" applyBorder="1" applyAlignment="1">
      <alignment horizontal="justify" vertical="top" wrapText="1"/>
    </xf>
    <xf numFmtId="0" fontId="22" fillId="0" borderId="16" xfId="0" applyFont="1" applyBorder="1" applyAlignment="1">
      <alignment horizontal="center" vertical="center" wrapText="1"/>
    </xf>
    <xf numFmtId="49" fontId="7" fillId="0" borderId="3" xfId="0" applyNumberFormat="1" applyFont="1" applyBorder="1" applyAlignment="1">
      <alignment vertical="top" wrapText="1"/>
    </xf>
    <xf numFmtId="1" fontId="18" fillId="0" borderId="8" xfId="0" applyNumberFormat="1" applyFont="1" applyBorder="1" applyAlignment="1">
      <alignment horizontal="center" vertical="center" wrapText="1"/>
    </xf>
    <xf numFmtId="9" fontId="4" fillId="0" borderId="27" xfId="0" applyNumberFormat="1" applyFont="1" applyBorder="1" applyAlignment="1">
      <alignment horizontal="justify" vertical="top" wrapText="1"/>
    </xf>
    <xf numFmtId="9" fontId="4" fillId="0" borderId="28" xfId="0" applyNumberFormat="1" applyFont="1" applyBorder="1" applyAlignment="1">
      <alignment horizontal="justify" vertical="top" wrapText="1"/>
    </xf>
    <xf numFmtId="1" fontId="4" fillId="0" borderId="28" xfId="0" applyNumberFormat="1" applyFont="1" applyBorder="1" applyAlignment="1">
      <alignment horizontal="center" vertical="center" wrapText="1"/>
    </xf>
    <xf numFmtId="1" fontId="4" fillId="0" borderId="29" xfId="0" applyNumberFormat="1" applyFont="1" applyBorder="1" applyAlignment="1">
      <alignment horizontal="justify"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trusagin@agro-man.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trusagin@agro-man.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p.trusagin@agro-man.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trusagin@agro-man.ru"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4"/>
  <sheetViews>
    <sheetView view="pageBreakPreview" topLeftCell="A67" zoomScaleNormal="100" zoomScaleSheetLayoutView="100" workbookViewId="0">
      <selection activeCell="B67" sqref="B67:D67"/>
    </sheetView>
  </sheetViews>
  <sheetFormatPr defaultRowHeight="15" x14ac:dyDescent="0.25"/>
  <cols>
    <col min="1" max="1" width="40.5703125" style="20" customWidth="1"/>
    <col min="2" max="2" width="27" style="20" customWidth="1"/>
    <col min="3" max="3" width="5" style="20" customWidth="1"/>
    <col min="4" max="4" width="27.5703125" style="20" customWidth="1"/>
    <col min="5" max="5" width="13.7109375" style="20" bestFit="1" customWidth="1"/>
    <col min="6" max="6" width="12.42578125" style="20" customWidth="1"/>
    <col min="7" max="7" width="13.42578125" style="20" customWidth="1"/>
    <col min="8" max="11" width="9.140625" style="20"/>
    <col min="12" max="12" width="16.140625" style="20" customWidth="1"/>
    <col min="13" max="16384" width="9.140625" style="20"/>
  </cols>
  <sheetData>
    <row r="1" spans="1:4" x14ac:dyDescent="0.25">
      <c r="A1" s="208" t="s">
        <v>0</v>
      </c>
      <c r="B1" s="208"/>
      <c r="C1" s="208"/>
      <c r="D1" s="208"/>
    </row>
    <row r="2" spans="1:4" x14ac:dyDescent="0.25">
      <c r="A2" s="24"/>
    </row>
    <row r="3" spans="1:4" x14ac:dyDescent="0.25">
      <c r="A3" s="209" t="s">
        <v>1</v>
      </c>
      <c r="B3" s="209"/>
      <c r="C3" s="209"/>
      <c r="D3" s="209"/>
    </row>
    <row r="4" spans="1:4" x14ac:dyDescent="0.25">
      <c r="A4" s="24"/>
    </row>
    <row r="5" spans="1:4" x14ac:dyDescent="0.25">
      <c r="A5" s="210"/>
      <c r="B5" s="210"/>
      <c r="C5" s="210"/>
      <c r="D5" s="210"/>
    </row>
    <row r="6" spans="1:4" ht="15.75" thickBot="1" x14ac:dyDescent="0.3">
      <c r="A6" s="211" t="s">
        <v>2</v>
      </c>
      <c r="B6" s="211"/>
      <c r="C6" s="211"/>
      <c r="D6" s="211"/>
    </row>
    <row r="7" spans="1:4" ht="21" customHeight="1" x14ac:dyDescent="0.25">
      <c r="A7" s="25" t="s">
        <v>3</v>
      </c>
      <c r="B7" s="134"/>
      <c r="C7" s="135"/>
      <c r="D7" s="136"/>
    </row>
    <row r="8" spans="1:4" ht="25.5" x14ac:dyDescent="0.25">
      <c r="A8" s="1" t="s">
        <v>4</v>
      </c>
      <c r="B8" s="212" t="s">
        <v>8</v>
      </c>
      <c r="C8" s="213"/>
      <c r="D8" s="214"/>
    </row>
    <row r="9" spans="1:4" x14ac:dyDescent="0.25">
      <c r="A9" s="1" t="s">
        <v>5</v>
      </c>
      <c r="B9" s="196" t="s">
        <v>169</v>
      </c>
      <c r="C9" s="197"/>
      <c r="D9" s="198"/>
    </row>
    <row r="10" spans="1:4" x14ac:dyDescent="0.25">
      <c r="A10" s="1" t="s">
        <v>6</v>
      </c>
      <c r="B10" s="196" t="s">
        <v>168</v>
      </c>
      <c r="C10" s="197"/>
      <c r="D10" s="198"/>
    </row>
    <row r="11" spans="1:4" ht="15.75" thickBot="1" x14ac:dyDescent="0.3">
      <c r="A11" s="2" t="s">
        <v>7</v>
      </c>
      <c r="B11" s="199" t="s">
        <v>167</v>
      </c>
      <c r="C11" s="200"/>
      <c r="D11" s="201"/>
    </row>
    <row r="12" spans="1:4" x14ac:dyDescent="0.25">
      <c r="A12" s="27" t="s">
        <v>9</v>
      </c>
      <c r="B12" s="119"/>
      <c r="C12" s="120"/>
      <c r="D12" s="121"/>
    </row>
    <row r="13" spans="1:4" ht="23.25" customHeight="1" x14ac:dyDescent="0.25">
      <c r="A13" s="1" t="s">
        <v>10</v>
      </c>
      <c r="B13" s="202" t="s">
        <v>173</v>
      </c>
      <c r="C13" s="203"/>
      <c r="D13" s="204"/>
    </row>
    <row r="14" spans="1:4" x14ac:dyDescent="0.25">
      <c r="A14" s="1" t="s">
        <v>5</v>
      </c>
      <c r="B14" s="205" t="s">
        <v>172</v>
      </c>
      <c r="C14" s="206"/>
      <c r="D14" s="207"/>
    </row>
    <row r="15" spans="1:4" x14ac:dyDescent="0.25">
      <c r="A15" s="1" t="s">
        <v>6</v>
      </c>
      <c r="B15" s="205" t="s">
        <v>171</v>
      </c>
      <c r="C15" s="206"/>
      <c r="D15" s="207"/>
    </row>
    <row r="16" spans="1:4" ht="15.75" thickBot="1" x14ac:dyDescent="0.3">
      <c r="A16" s="2" t="s">
        <v>7</v>
      </c>
      <c r="B16" s="140" t="s">
        <v>170</v>
      </c>
      <c r="C16" s="151"/>
      <c r="D16" s="141"/>
    </row>
    <row r="17" spans="1:7" ht="95.25" customHeight="1" thickBot="1" x14ac:dyDescent="0.3">
      <c r="A17" s="26" t="s">
        <v>11</v>
      </c>
      <c r="B17" s="131" t="s">
        <v>12</v>
      </c>
      <c r="C17" s="132"/>
      <c r="D17" s="133"/>
    </row>
    <row r="18" spans="1:7" ht="35.25" customHeight="1" thickBot="1" x14ac:dyDescent="0.3">
      <c r="A18" s="26" t="s">
        <v>13</v>
      </c>
      <c r="B18" s="128" t="s">
        <v>14</v>
      </c>
      <c r="C18" s="129"/>
      <c r="D18" s="130"/>
    </row>
    <row r="19" spans="1:7" ht="26.25" thickBot="1" x14ac:dyDescent="0.3">
      <c r="A19" s="26" t="s">
        <v>15</v>
      </c>
      <c r="B19" s="128" t="s">
        <v>16</v>
      </c>
      <c r="C19" s="129"/>
      <c r="D19" s="130"/>
    </row>
    <row r="20" spans="1:7" ht="39" thickBot="1" x14ac:dyDescent="0.3">
      <c r="A20" s="26" t="s">
        <v>17</v>
      </c>
      <c r="B20" s="128" t="s">
        <v>18</v>
      </c>
      <c r="C20" s="129"/>
      <c r="D20" s="130"/>
    </row>
    <row r="21" spans="1:7" ht="39" thickBot="1" x14ac:dyDescent="0.3">
      <c r="A21" s="26" t="s">
        <v>19</v>
      </c>
      <c r="B21" s="128" t="s">
        <v>20</v>
      </c>
      <c r="C21" s="129"/>
      <c r="D21" s="130"/>
    </row>
    <row r="22" spans="1:7" ht="15.75" thickBot="1" x14ac:dyDescent="0.3">
      <c r="A22" s="26" t="s">
        <v>21</v>
      </c>
      <c r="B22" s="128" t="s">
        <v>22</v>
      </c>
      <c r="C22" s="129"/>
      <c r="D22" s="130"/>
    </row>
    <row r="23" spans="1:7" ht="39" thickBot="1" x14ac:dyDescent="0.3">
      <c r="A23" s="27" t="s">
        <v>23</v>
      </c>
      <c r="B23" s="41" t="s">
        <v>25</v>
      </c>
      <c r="C23" s="187" t="s">
        <v>174</v>
      </c>
      <c r="D23" s="188"/>
      <c r="F23" s="22"/>
      <c r="G23" s="22"/>
    </row>
    <row r="24" spans="1:7" ht="15.75" thickBot="1" x14ac:dyDescent="0.3">
      <c r="A24" s="30" t="s">
        <v>24</v>
      </c>
      <c r="B24" s="42">
        <v>3589.0729999999999</v>
      </c>
      <c r="C24" s="194">
        <v>3589.0729999999999</v>
      </c>
      <c r="D24" s="195"/>
    </row>
    <row r="25" spans="1:7" ht="31.5" customHeight="1" thickBot="1" x14ac:dyDescent="0.3">
      <c r="A25" s="30" t="s">
        <v>26</v>
      </c>
      <c r="B25" s="42">
        <v>1129.07</v>
      </c>
      <c r="C25" s="194">
        <f>C24-C26</f>
        <v>1129.0729999999999</v>
      </c>
      <c r="D25" s="188"/>
    </row>
    <row r="26" spans="1:7" ht="39" thickBot="1" x14ac:dyDescent="0.3">
      <c r="A26" s="30" t="s">
        <v>27</v>
      </c>
      <c r="B26" s="41" t="s">
        <v>146</v>
      </c>
      <c r="C26" s="194">
        <f>2460000000/1000000</f>
        <v>2460</v>
      </c>
      <c r="D26" s="195"/>
      <c r="E26" s="43"/>
    </row>
    <row r="27" spans="1:7" ht="15.75" customHeight="1" thickBot="1" x14ac:dyDescent="0.3">
      <c r="A27" s="167" t="s">
        <v>28</v>
      </c>
      <c r="B27" s="41" t="s">
        <v>25</v>
      </c>
      <c r="C27" s="187" t="s">
        <v>174</v>
      </c>
      <c r="D27" s="188"/>
      <c r="E27" s="43"/>
    </row>
    <row r="28" spans="1:7" ht="15.75" thickBot="1" x14ac:dyDescent="0.3">
      <c r="A28" s="168"/>
      <c r="B28" s="69">
        <v>82.103999999999999</v>
      </c>
      <c r="C28" s="189">
        <v>882.02300000000002</v>
      </c>
      <c r="D28" s="190"/>
      <c r="E28" s="43"/>
    </row>
    <row r="29" spans="1:7" ht="42.75" customHeight="1" thickBot="1" x14ac:dyDescent="0.3">
      <c r="A29" s="23" t="s">
        <v>29</v>
      </c>
      <c r="B29" s="191"/>
      <c r="C29" s="192"/>
      <c r="D29" s="193"/>
    </row>
    <row r="30" spans="1:7" ht="15.75" customHeight="1" thickBot="1" x14ac:dyDescent="0.3">
      <c r="A30" s="167" t="s">
        <v>30</v>
      </c>
      <c r="B30" s="41" t="s">
        <v>25</v>
      </c>
      <c r="C30" s="187" t="s">
        <v>174</v>
      </c>
      <c r="D30" s="188"/>
    </row>
    <row r="31" spans="1:7" ht="15.75" thickBot="1" x14ac:dyDescent="0.3">
      <c r="A31" s="168"/>
      <c r="B31" s="67">
        <f>B33+B34+B35+B36+B37+B38+B39+B40</f>
        <v>31.5</v>
      </c>
      <c r="C31" s="189">
        <v>852.37800000000004</v>
      </c>
      <c r="D31" s="190"/>
      <c r="E31" s="45"/>
    </row>
    <row r="32" spans="1:7" x14ac:dyDescent="0.25">
      <c r="A32" s="25" t="s">
        <v>31</v>
      </c>
      <c r="B32" s="37"/>
      <c r="C32" s="185"/>
      <c r="D32" s="186"/>
    </row>
    <row r="33" spans="1:4" x14ac:dyDescent="0.25">
      <c r="A33" s="3" t="s">
        <v>32</v>
      </c>
      <c r="B33" s="68">
        <v>20.5</v>
      </c>
      <c r="C33" s="174">
        <f>71.964+3.494</f>
        <v>75.457999999999998</v>
      </c>
      <c r="D33" s="175"/>
    </row>
    <row r="34" spans="1:4" x14ac:dyDescent="0.25">
      <c r="A34" s="3" t="s">
        <v>33</v>
      </c>
      <c r="B34" s="38"/>
      <c r="C34" s="174">
        <f>99.679+(79.24-72.226)</f>
        <v>106.693</v>
      </c>
      <c r="D34" s="175"/>
    </row>
    <row r="35" spans="1:4" x14ac:dyDescent="0.25">
      <c r="A35" s="3" t="s">
        <v>34</v>
      </c>
      <c r="B35" s="38"/>
      <c r="C35" s="174">
        <v>72.225999999999999</v>
      </c>
      <c r="D35" s="175"/>
    </row>
    <row r="36" spans="1:4" x14ac:dyDescent="0.25">
      <c r="A36" s="3" t="s">
        <v>35</v>
      </c>
      <c r="B36" s="38"/>
      <c r="C36" s="174">
        <v>568.70500000000004</v>
      </c>
      <c r="D36" s="175"/>
    </row>
    <row r="37" spans="1:4" x14ac:dyDescent="0.25">
      <c r="A37" s="3" t="s">
        <v>36</v>
      </c>
      <c r="B37" s="38"/>
      <c r="C37" s="174"/>
      <c r="D37" s="175"/>
    </row>
    <row r="38" spans="1:4" x14ac:dyDescent="0.25">
      <c r="A38" s="3" t="s">
        <v>37</v>
      </c>
      <c r="B38" s="38">
        <v>8</v>
      </c>
      <c r="C38" s="174">
        <v>8</v>
      </c>
      <c r="D38" s="175"/>
    </row>
    <row r="39" spans="1:4" x14ac:dyDescent="0.25">
      <c r="A39" s="3" t="s">
        <v>38</v>
      </c>
      <c r="B39" s="38"/>
      <c r="C39" s="174">
        <v>9.2629999999999999</v>
      </c>
      <c r="D39" s="175"/>
    </row>
    <row r="40" spans="1:4" ht="15.75" thickBot="1" x14ac:dyDescent="0.3">
      <c r="A40" s="39" t="s">
        <v>39</v>
      </c>
      <c r="B40" s="40">
        <v>3</v>
      </c>
      <c r="C40" s="176">
        <v>12.034000000000001</v>
      </c>
      <c r="D40" s="177"/>
    </row>
    <row r="41" spans="1:4" ht="29.25" customHeight="1" x14ac:dyDescent="0.25">
      <c r="A41" s="167" t="s">
        <v>40</v>
      </c>
      <c r="B41" s="179" t="s">
        <v>41</v>
      </c>
      <c r="C41" s="180"/>
      <c r="D41" s="181"/>
    </row>
    <row r="42" spans="1:4" ht="27.75" customHeight="1" x14ac:dyDescent="0.25">
      <c r="A42" s="178"/>
      <c r="B42" s="169" t="s">
        <v>42</v>
      </c>
      <c r="C42" s="170"/>
      <c r="D42" s="171"/>
    </row>
    <row r="43" spans="1:4" ht="30" customHeight="1" thickBot="1" x14ac:dyDescent="0.3">
      <c r="A43" s="168"/>
      <c r="B43" s="182" t="s">
        <v>43</v>
      </c>
      <c r="C43" s="183"/>
      <c r="D43" s="184"/>
    </row>
    <row r="44" spans="1:4" x14ac:dyDescent="0.25">
      <c r="A44" s="167" t="s">
        <v>44</v>
      </c>
      <c r="B44" s="152" t="s">
        <v>45</v>
      </c>
      <c r="C44" s="172"/>
      <c r="D44" s="153"/>
    </row>
    <row r="45" spans="1:4" ht="15.75" thickBot="1" x14ac:dyDescent="0.3">
      <c r="A45" s="168"/>
      <c r="B45" s="156"/>
      <c r="C45" s="173"/>
      <c r="D45" s="157"/>
    </row>
    <row r="46" spans="1:4" x14ac:dyDescent="0.25">
      <c r="A46" s="25" t="s">
        <v>46</v>
      </c>
      <c r="B46" s="134"/>
      <c r="C46" s="135"/>
      <c r="D46" s="136"/>
    </row>
    <row r="47" spans="1:4" ht="25.5" x14ac:dyDescent="0.25">
      <c r="A47" s="4" t="s">
        <v>47</v>
      </c>
      <c r="B47" s="164" t="s">
        <v>65</v>
      </c>
      <c r="C47" s="166"/>
      <c r="D47" s="165"/>
    </row>
    <row r="48" spans="1:4" ht="25.5" x14ac:dyDescent="0.25">
      <c r="A48" s="4" t="s">
        <v>48</v>
      </c>
      <c r="B48" s="164" t="s">
        <v>66</v>
      </c>
      <c r="C48" s="166"/>
      <c r="D48" s="165"/>
    </row>
    <row r="49" spans="1:4" ht="27" customHeight="1" x14ac:dyDescent="0.25">
      <c r="A49" s="4" t="s">
        <v>49</v>
      </c>
      <c r="B49" s="164" t="s">
        <v>67</v>
      </c>
      <c r="C49" s="166"/>
      <c r="D49" s="165"/>
    </row>
    <row r="50" spans="1:4" x14ac:dyDescent="0.25">
      <c r="A50" s="4" t="s">
        <v>50</v>
      </c>
      <c r="B50" s="164" t="s">
        <v>68</v>
      </c>
      <c r="C50" s="166"/>
      <c r="D50" s="165"/>
    </row>
    <row r="51" spans="1:4" x14ac:dyDescent="0.25">
      <c r="A51" s="4" t="s">
        <v>51</v>
      </c>
      <c r="B51" s="169" t="s">
        <v>69</v>
      </c>
      <c r="C51" s="170"/>
      <c r="D51" s="171"/>
    </row>
    <row r="52" spans="1:4" ht="25.5" x14ac:dyDescent="0.25">
      <c r="A52" s="4" t="s">
        <v>52</v>
      </c>
      <c r="B52" s="169" t="s">
        <v>70</v>
      </c>
      <c r="C52" s="170"/>
      <c r="D52" s="171"/>
    </row>
    <row r="53" spans="1:4" x14ac:dyDescent="0.25">
      <c r="A53" s="4" t="s">
        <v>53</v>
      </c>
      <c r="B53" s="169" t="s">
        <v>71</v>
      </c>
      <c r="C53" s="170"/>
      <c r="D53" s="171"/>
    </row>
    <row r="54" spans="1:4" x14ac:dyDescent="0.25">
      <c r="A54" s="4" t="s">
        <v>54</v>
      </c>
      <c r="B54" s="169" t="s">
        <v>72</v>
      </c>
      <c r="C54" s="170"/>
      <c r="D54" s="171"/>
    </row>
    <row r="55" spans="1:4" x14ac:dyDescent="0.25">
      <c r="A55" s="4" t="s">
        <v>55</v>
      </c>
      <c r="B55" s="169" t="s">
        <v>73</v>
      </c>
      <c r="C55" s="170"/>
      <c r="D55" s="171"/>
    </row>
    <row r="56" spans="1:4" ht="27.75" customHeight="1" x14ac:dyDescent="0.25">
      <c r="A56" s="4" t="s">
        <v>56</v>
      </c>
      <c r="B56" s="164" t="s">
        <v>74</v>
      </c>
      <c r="C56" s="166"/>
      <c r="D56" s="165"/>
    </row>
    <row r="57" spans="1:4" x14ac:dyDescent="0.25">
      <c r="A57" s="4" t="s">
        <v>57</v>
      </c>
      <c r="B57" s="169"/>
      <c r="C57" s="170"/>
      <c r="D57" s="171"/>
    </row>
    <row r="58" spans="1:4" ht="13.5" customHeight="1" x14ac:dyDescent="0.25">
      <c r="A58" s="35" t="s">
        <v>58</v>
      </c>
      <c r="B58" s="169"/>
      <c r="C58" s="170"/>
      <c r="D58" s="171"/>
    </row>
    <row r="59" spans="1:4" ht="13.5" customHeight="1" x14ac:dyDescent="0.25">
      <c r="A59" s="35" t="s">
        <v>59</v>
      </c>
      <c r="B59" s="169"/>
      <c r="C59" s="170"/>
      <c r="D59" s="171"/>
    </row>
    <row r="60" spans="1:4" ht="13.5" customHeight="1" x14ac:dyDescent="0.25">
      <c r="A60" s="35" t="s">
        <v>60</v>
      </c>
      <c r="B60" s="164"/>
      <c r="C60" s="166"/>
      <c r="D60" s="165"/>
    </row>
    <row r="61" spans="1:4" ht="13.5" customHeight="1" x14ac:dyDescent="0.25">
      <c r="A61" s="35" t="s">
        <v>61</v>
      </c>
      <c r="B61" s="164"/>
      <c r="C61" s="166"/>
      <c r="D61" s="165"/>
    </row>
    <row r="62" spans="1:4" ht="13.5" customHeight="1" x14ac:dyDescent="0.25">
      <c r="A62" s="35" t="s">
        <v>62</v>
      </c>
      <c r="B62" s="164"/>
      <c r="C62" s="166"/>
      <c r="D62" s="165"/>
    </row>
    <row r="63" spans="1:4" ht="25.5" x14ac:dyDescent="0.25">
      <c r="A63" s="4" t="s">
        <v>63</v>
      </c>
      <c r="B63" s="164"/>
      <c r="C63" s="166"/>
      <c r="D63" s="165"/>
    </row>
    <row r="64" spans="1:4" ht="27" customHeight="1" thickBot="1" x14ac:dyDescent="0.3">
      <c r="A64" s="30" t="s">
        <v>64</v>
      </c>
      <c r="B64" s="110"/>
      <c r="C64" s="111"/>
      <c r="D64" s="112"/>
    </row>
    <row r="65" spans="1:4" x14ac:dyDescent="0.25">
      <c r="A65" s="167" t="s">
        <v>75</v>
      </c>
      <c r="B65" s="134" t="s">
        <v>76</v>
      </c>
      <c r="C65" s="135"/>
      <c r="D65" s="136"/>
    </row>
    <row r="66" spans="1:4" ht="76.5" customHeight="1" thickBot="1" x14ac:dyDescent="0.3">
      <c r="A66" s="168"/>
      <c r="B66" s="110"/>
      <c r="C66" s="111"/>
      <c r="D66" s="112"/>
    </row>
    <row r="67" spans="1:4" ht="80.25" customHeight="1" thickBot="1" x14ac:dyDescent="0.3">
      <c r="A67" s="26" t="s">
        <v>77</v>
      </c>
      <c r="B67" s="131" t="s">
        <v>78</v>
      </c>
      <c r="C67" s="132"/>
      <c r="D67" s="133"/>
    </row>
    <row r="68" spans="1:4" ht="25.5" x14ac:dyDescent="0.25">
      <c r="A68" s="25" t="s">
        <v>79</v>
      </c>
      <c r="B68" s="134" t="s">
        <v>91</v>
      </c>
      <c r="C68" s="135"/>
      <c r="D68" s="136"/>
    </row>
    <row r="69" spans="1:4" x14ac:dyDescent="0.25">
      <c r="A69" s="4" t="s">
        <v>80</v>
      </c>
      <c r="B69" s="164" t="s">
        <v>92</v>
      </c>
      <c r="C69" s="166"/>
      <c r="D69" s="165"/>
    </row>
    <row r="70" spans="1:4" ht="13.5" customHeight="1" x14ac:dyDescent="0.25">
      <c r="A70" s="4" t="s">
        <v>81</v>
      </c>
      <c r="B70" s="164"/>
      <c r="C70" s="166"/>
      <c r="D70" s="165"/>
    </row>
    <row r="71" spans="1:4" ht="13.5" customHeight="1" x14ac:dyDescent="0.25">
      <c r="A71" s="4" t="s">
        <v>82</v>
      </c>
      <c r="B71" s="148"/>
      <c r="C71" s="149"/>
      <c r="D71" s="150"/>
    </row>
    <row r="72" spans="1:4" ht="13.5" customHeight="1" x14ac:dyDescent="0.25">
      <c r="A72" s="4" t="s">
        <v>83</v>
      </c>
      <c r="B72" s="148"/>
      <c r="C72" s="149"/>
      <c r="D72" s="150"/>
    </row>
    <row r="73" spans="1:4" ht="13.5" customHeight="1" x14ac:dyDescent="0.25">
      <c r="A73" s="4" t="s">
        <v>84</v>
      </c>
      <c r="B73" s="148"/>
      <c r="C73" s="149"/>
      <c r="D73" s="150"/>
    </row>
    <row r="74" spans="1:4" ht="13.5" customHeight="1" x14ac:dyDescent="0.25">
      <c r="A74" s="4" t="s">
        <v>85</v>
      </c>
      <c r="B74" s="148"/>
      <c r="C74" s="149"/>
      <c r="D74" s="150"/>
    </row>
    <row r="75" spans="1:4" ht="13.5" customHeight="1" x14ac:dyDescent="0.25">
      <c r="A75" s="4" t="s">
        <v>86</v>
      </c>
      <c r="B75" s="148"/>
      <c r="C75" s="149"/>
      <c r="D75" s="150"/>
    </row>
    <row r="76" spans="1:4" ht="13.5" customHeight="1" x14ac:dyDescent="0.25">
      <c r="A76" s="4" t="s">
        <v>87</v>
      </c>
      <c r="B76" s="148"/>
      <c r="C76" s="149"/>
      <c r="D76" s="150"/>
    </row>
    <row r="77" spans="1:4" ht="51" x14ac:dyDescent="0.25">
      <c r="A77" s="4" t="s">
        <v>88</v>
      </c>
      <c r="B77" s="148"/>
      <c r="C77" s="149"/>
      <c r="D77" s="150"/>
    </row>
    <row r="78" spans="1:4" ht="13.5" customHeight="1" x14ac:dyDescent="0.25">
      <c r="A78" s="4" t="s">
        <v>34</v>
      </c>
      <c r="B78" s="148"/>
      <c r="C78" s="149"/>
      <c r="D78" s="150"/>
    </row>
    <row r="79" spans="1:4" ht="13.5" customHeight="1" x14ac:dyDescent="0.25">
      <c r="A79" s="4" t="s">
        <v>89</v>
      </c>
      <c r="B79" s="148"/>
      <c r="C79" s="149"/>
      <c r="D79" s="150"/>
    </row>
    <row r="80" spans="1:4" ht="13.5" customHeight="1" x14ac:dyDescent="0.25">
      <c r="A80" s="4" t="s">
        <v>90</v>
      </c>
      <c r="B80" s="148"/>
      <c r="C80" s="149"/>
      <c r="D80" s="150"/>
    </row>
    <row r="81" spans="1:4" ht="13.5" customHeight="1" thickBot="1" x14ac:dyDescent="0.3">
      <c r="A81" s="30" t="s">
        <v>39</v>
      </c>
      <c r="B81" s="140"/>
      <c r="C81" s="151"/>
      <c r="D81" s="141"/>
    </row>
    <row r="82" spans="1:4" x14ac:dyDescent="0.25">
      <c r="A82" s="25" t="s">
        <v>93</v>
      </c>
      <c r="B82" s="152" t="s">
        <v>25</v>
      </c>
      <c r="C82" s="153"/>
      <c r="D82" s="158" t="s">
        <v>174</v>
      </c>
    </row>
    <row r="83" spans="1:4" x14ac:dyDescent="0.25">
      <c r="A83" s="4" t="s">
        <v>94</v>
      </c>
      <c r="B83" s="154"/>
      <c r="C83" s="155"/>
      <c r="D83" s="159"/>
    </row>
    <row r="84" spans="1:4" ht="51" x14ac:dyDescent="0.25">
      <c r="A84" s="4" t="s">
        <v>95</v>
      </c>
      <c r="B84" s="154"/>
      <c r="C84" s="155"/>
      <c r="D84" s="159"/>
    </row>
    <row r="85" spans="1:4" ht="15.75" thickBot="1" x14ac:dyDescent="0.3">
      <c r="A85" s="4" t="s">
        <v>96</v>
      </c>
      <c r="B85" s="156"/>
      <c r="C85" s="157"/>
      <c r="D85" s="160"/>
    </row>
    <row r="86" spans="1:4" x14ac:dyDescent="0.25">
      <c r="A86" s="161" t="s">
        <v>97</v>
      </c>
      <c r="B86" s="162">
        <v>-0.15</v>
      </c>
      <c r="C86" s="163"/>
      <c r="D86" s="36">
        <v>-0.25</v>
      </c>
    </row>
    <row r="87" spans="1:4" x14ac:dyDescent="0.25">
      <c r="A87" s="161"/>
      <c r="B87" s="164" t="s">
        <v>98</v>
      </c>
      <c r="C87" s="165"/>
      <c r="D87" s="29" t="s">
        <v>98</v>
      </c>
    </row>
    <row r="88" spans="1:4" x14ac:dyDescent="0.25">
      <c r="A88" s="161"/>
      <c r="B88" s="164" t="s">
        <v>99</v>
      </c>
      <c r="C88" s="165"/>
      <c r="D88" s="29" t="s">
        <v>99</v>
      </c>
    </row>
    <row r="89" spans="1:4" ht="25.5" x14ac:dyDescent="0.25">
      <c r="A89" s="161"/>
      <c r="B89" s="122" t="s">
        <v>100</v>
      </c>
      <c r="C89" s="124"/>
      <c r="D89" s="28" t="s">
        <v>100</v>
      </c>
    </row>
    <row r="90" spans="1:4" ht="26.25" thickBot="1" x14ac:dyDescent="0.3">
      <c r="A90" s="21"/>
      <c r="B90" s="140"/>
      <c r="C90" s="141"/>
      <c r="D90" s="44" t="s">
        <v>181</v>
      </c>
    </row>
    <row r="91" spans="1:4" ht="26.25" thickBot="1" x14ac:dyDescent="0.3">
      <c r="A91" s="26" t="s">
        <v>101</v>
      </c>
      <c r="B91" s="131"/>
      <c r="C91" s="132"/>
      <c r="D91" s="133"/>
    </row>
    <row r="92" spans="1:4" ht="15.75" thickBot="1" x14ac:dyDescent="0.3">
      <c r="A92" s="30" t="s">
        <v>102</v>
      </c>
      <c r="B92" s="142">
        <v>0.12130000000000001</v>
      </c>
      <c r="C92" s="143"/>
      <c r="D92" s="144"/>
    </row>
    <row r="93" spans="1:4" ht="15.75" thickBot="1" x14ac:dyDescent="0.3">
      <c r="A93" s="30" t="s">
        <v>103</v>
      </c>
      <c r="B93" s="145">
        <v>0.15</v>
      </c>
      <c r="C93" s="146"/>
      <c r="D93" s="147"/>
    </row>
    <row r="94" spans="1:4" ht="15.75" thickBot="1" x14ac:dyDescent="0.3">
      <c r="A94" s="30" t="s">
        <v>104</v>
      </c>
      <c r="B94" s="128" t="s">
        <v>147</v>
      </c>
      <c r="C94" s="129"/>
      <c r="D94" s="130"/>
    </row>
    <row r="95" spans="1:4" ht="15.75" thickBot="1" x14ac:dyDescent="0.3">
      <c r="A95" s="30" t="s">
        <v>105</v>
      </c>
      <c r="B95" s="145">
        <v>0.03</v>
      </c>
      <c r="C95" s="146"/>
      <c r="D95" s="147"/>
    </row>
    <row r="96" spans="1:4" ht="39" thickBot="1" x14ac:dyDescent="0.3">
      <c r="A96" s="23" t="s">
        <v>106</v>
      </c>
      <c r="B96" s="131" t="s">
        <v>107</v>
      </c>
      <c r="C96" s="132"/>
      <c r="D96" s="133"/>
    </row>
    <row r="97" spans="1:4" ht="26.25" thickBot="1" x14ac:dyDescent="0.3">
      <c r="A97" s="26" t="s">
        <v>108</v>
      </c>
      <c r="B97" s="131" t="s">
        <v>109</v>
      </c>
      <c r="C97" s="132"/>
      <c r="D97" s="133"/>
    </row>
    <row r="98" spans="1:4" ht="26.25" thickBot="1" x14ac:dyDescent="0.3">
      <c r="A98" s="26" t="s">
        <v>110</v>
      </c>
      <c r="B98" s="131" t="s">
        <v>111</v>
      </c>
      <c r="C98" s="132"/>
      <c r="D98" s="133"/>
    </row>
    <row r="99" spans="1:4" x14ac:dyDescent="0.25">
      <c r="A99" s="27" t="s">
        <v>112</v>
      </c>
      <c r="B99" s="134"/>
      <c r="C99" s="135"/>
      <c r="D99" s="136"/>
    </row>
    <row r="100" spans="1:4" ht="38.25" x14ac:dyDescent="0.25">
      <c r="A100" s="33" t="s">
        <v>113</v>
      </c>
      <c r="B100" s="137" t="s">
        <v>114</v>
      </c>
      <c r="C100" s="138"/>
      <c r="D100" s="139"/>
    </row>
    <row r="101" spans="1:4" x14ac:dyDescent="0.25">
      <c r="A101" s="34" t="s">
        <v>115</v>
      </c>
      <c r="B101" s="107"/>
      <c r="C101" s="108"/>
      <c r="D101" s="109"/>
    </row>
    <row r="102" spans="1:4" x14ac:dyDescent="0.25">
      <c r="A102" s="34" t="s">
        <v>116</v>
      </c>
      <c r="B102" s="107"/>
      <c r="C102" s="108"/>
      <c r="D102" s="109"/>
    </row>
    <row r="103" spans="1:4" x14ac:dyDescent="0.25">
      <c r="A103" s="34" t="s">
        <v>117</v>
      </c>
      <c r="B103" s="107"/>
      <c r="C103" s="108"/>
      <c r="D103" s="109"/>
    </row>
    <row r="104" spans="1:4" ht="26.25" thickBot="1" x14ac:dyDescent="0.3">
      <c r="A104" s="30" t="s">
        <v>118</v>
      </c>
      <c r="B104" s="110" t="s">
        <v>119</v>
      </c>
      <c r="C104" s="111"/>
      <c r="D104" s="112"/>
    </row>
    <row r="105" spans="1:4" ht="39.75" customHeight="1" x14ac:dyDescent="0.25">
      <c r="A105" s="27" t="s">
        <v>120</v>
      </c>
      <c r="B105" s="113" t="s">
        <v>122</v>
      </c>
      <c r="C105" s="114"/>
      <c r="D105" s="115"/>
    </row>
    <row r="106" spans="1:4" ht="55.5" customHeight="1" thickBot="1" x14ac:dyDescent="0.3">
      <c r="A106" s="26" t="s">
        <v>121</v>
      </c>
      <c r="B106" s="116"/>
      <c r="C106" s="117"/>
      <c r="D106" s="118"/>
    </row>
    <row r="107" spans="1:4" ht="41.25" customHeight="1" x14ac:dyDescent="0.25">
      <c r="A107" s="27" t="s">
        <v>123</v>
      </c>
      <c r="B107" s="119" t="s">
        <v>128</v>
      </c>
      <c r="C107" s="120"/>
      <c r="D107" s="121"/>
    </row>
    <row r="108" spans="1:4" x14ac:dyDescent="0.25">
      <c r="A108" s="4" t="s">
        <v>124</v>
      </c>
      <c r="B108" s="122"/>
      <c r="C108" s="123"/>
      <c r="D108" s="124"/>
    </row>
    <row r="109" spans="1:4" x14ac:dyDescent="0.25">
      <c r="A109" s="4" t="s">
        <v>125</v>
      </c>
      <c r="B109" s="122"/>
      <c r="C109" s="123"/>
      <c r="D109" s="124"/>
    </row>
    <row r="110" spans="1:4" x14ac:dyDescent="0.25">
      <c r="A110" s="4" t="s">
        <v>126</v>
      </c>
      <c r="B110" s="122"/>
      <c r="C110" s="123"/>
      <c r="D110" s="124"/>
    </row>
    <row r="111" spans="1:4" x14ac:dyDescent="0.25">
      <c r="A111" s="4" t="s">
        <v>127</v>
      </c>
      <c r="B111" s="122"/>
      <c r="C111" s="123"/>
      <c r="D111" s="124"/>
    </row>
    <row r="112" spans="1:4" ht="15.75" thickBot="1" x14ac:dyDescent="0.3">
      <c r="A112" s="30" t="s">
        <v>39</v>
      </c>
      <c r="B112" s="125"/>
      <c r="C112" s="126"/>
      <c r="D112" s="127"/>
    </row>
    <row r="113" spans="1:4" ht="79.5" customHeight="1" thickBot="1" x14ac:dyDescent="0.3">
      <c r="A113" s="26" t="s">
        <v>180</v>
      </c>
      <c r="B113" s="128" t="s">
        <v>129</v>
      </c>
      <c r="C113" s="129"/>
      <c r="D113" s="130"/>
    </row>
    <row r="114" spans="1:4" x14ac:dyDescent="0.25">
      <c r="A114" s="17"/>
      <c r="B114" s="17"/>
      <c r="C114" s="17"/>
      <c r="D114" s="17"/>
    </row>
  </sheetData>
  <mergeCells count="107">
    <mergeCell ref="A1:D1"/>
    <mergeCell ref="A3:D3"/>
    <mergeCell ref="A5:D5"/>
    <mergeCell ref="A6:D6"/>
    <mergeCell ref="B7:D7"/>
    <mergeCell ref="B8:D8"/>
    <mergeCell ref="B15:D15"/>
    <mergeCell ref="B16:D16"/>
    <mergeCell ref="B17:D17"/>
    <mergeCell ref="B18:D18"/>
    <mergeCell ref="B19:D19"/>
    <mergeCell ref="B20:D20"/>
    <mergeCell ref="B9:D9"/>
    <mergeCell ref="B10:D10"/>
    <mergeCell ref="B11:D11"/>
    <mergeCell ref="B12:D12"/>
    <mergeCell ref="B13:D13"/>
    <mergeCell ref="B14:D14"/>
    <mergeCell ref="A27:A28"/>
    <mergeCell ref="C27:D27"/>
    <mergeCell ref="C28:D28"/>
    <mergeCell ref="B29:D29"/>
    <mergeCell ref="A30:A31"/>
    <mergeCell ref="C30:D30"/>
    <mergeCell ref="C31:D31"/>
    <mergeCell ref="B21:D21"/>
    <mergeCell ref="B22:D22"/>
    <mergeCell ref="C23:D23"/>
    <mergeCell ref="C24:D24"/>
    <mergeCell ref="C25:D25"/>
    <mergeCell ref="C26:D26"/>
    <mergeCell ref="C38:D38"/>
    <mergeCell ref="C39:D39"/>
    <mergeCell ref="C40:D40"/>
    <mergeCell ref="A41:A43"/>
    <mergeCell ref="B41:D41"/>
    <mergeCell ref="B42:D42"/>
    <mergeCell ref="B43:D43"/>
    <mergeCell ref="C32:D32"/>
    <mergeCell ref="C33:D33"/>
    <mergeCell ref="C34:D34"/>
    <mergeCell ref="C35:D35"/>
    <mergeCell ref="C36:D36"/>
    <mergeCell ref="C37:D37"/>
    <mergeCell ref="B50:D50"/>
    <mergeCell ref="B51:D51"/>
    <mergeCell ref="B52:D52"/>
    <mergeCell ref="B53:D53"/>
    <mergeCell ref="B54:D54"/>
    <mergeCell ref="B55:D55"/>
    <mergeCell ref="A44:A45"/>
    <mergeCell ref="B44:D45"/>
    <mergeCell ref="B46:D46"/>
    <mergeCell ref="B47:D47"/>
    <mergeCell ref="B48:D48"/>
    <mergeCell ref="B49:D49"/>
    <mergeCell ref="A65:A66"/>
    <mergeCell ref="B65:D66"/>
    <mergeCell ref="B67:D67"/>
    <mergeCell ref="B56:D56"/>
    <mergeCell ref="B57:D57"/>
    <mergeCell ref="B58:D58"/>
    <mergeCell ref="B59:D59"/>
    <mergeCell ref="B60:D60"/>
    <mergeCell ref="B61:D61"/>
    <mergeCell ref="B68:D68"/>
    <mergeCell ref="B69:D69"/>
    <mergeCell ref="B70:D70"/>
    <mergeCell ref="B71:D71"/>
    <mergeCell ref="B72:D72"/>
    <mergeCell ref="B73:D73"/>
    <mergeCell ref="B62:D62"/>
    <mergeCell ref="B63:D63"/>
    <mergeCell ref="B64:D64"/>
    <mergeCell ref="A86:A89"/>
    <mergeCell ref="B86:C86"/>
    <mergeCell ref="B87:C87"/>
    <mergeCell ref="B88:C88"/>
    <mergeCell ref="B89:C89"/>
    <mergeCell ref="B74:D74"/>
    <mergeCell ref="B75:D75"/>
    <mergeCell ref="B76:D76"/>
    <mergeCell ref="B77:D77"/>
    <mergeCell ref="B78:D78"/>
    <mergeCell ref="B79:D79"/>
    <mergeCell ref="B90:C90"/>
    <mergeCell ref="B91:D91"/>
    <mergeCell ref="B92:D92"/>
    <mergeCell ref="B93:D93"/>
    <mergeCell ref="B94:D94"/>
    <mergeCell ref="B95:D95"/>
    <mergeCell ref="B80:D80"/>
    <mergeCell ref="B81:D81"/>
    <mergeCell ref="B82:C85"/>
    <mergeCell ref="D82:D85"/>
    <mergeCell ref="B102:D102"/>
    <mergeCell ref="B103:D103"/>
    <mergeCell ref="B104:D104"/>
    <mergeCell ref="B105:D106"/>
    <mergeCell ref="B107:D112"/>
    <mergeCell ref="B113:D113"/>
    <mergeCell ref="B96:D96"/>
    <mergeCell ref="B97:D97"/>
    <mergeCell ref="B98:D98"/>
    <mergeCell ref="B99:D99"/>
    <mergeCell ref="B100:D100"/>
    <mergeCell ref="B101:D101"/>
  </mergeCells>
  <hyperlinks>
    <hyperlink ref="B11" r:id="rId1" xr:uid="{00000000-0004-0000-0000-000000000000}"/>
  </hyperlinks>
  <pageMargins left="0.70866141732283472" right="0" top="0.19685039370078741" bottom="0.19685039370078741" header="0.31496062992125984" footer="0.31496062992125984"/>
  <pageSetup paperSize="9" scale="94" fitToHeight="3" orientation="portrait" horizontalDpi="1200" verticalDpi="1200" r:id="rId2"/>
  <rowBreaks count="1" manualBreakCount="1">
    <brk id="81"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016F5-4C08-4C4E-A928-0EF719032836}">
  <sheetPr>
    <tabColor rgb="FFFFFF00"/>
  </sheetPr>
  <dimension ref="A1:E16"/>
  <sheetViews>
    <sheetView view="pageBreakPreview" zoomScaleNormal="100" zoomScaleSheetLayoutView="100" workbookViewId="0">
      <selection activeCell="M17" sqref="L16:M17"/>
    </sheetView>
  </sheetViews>
  <sheetFormatPr defaultRowHeight="15" x14ac:dyDescent="0.25"/>
  <cols>
    <col min="1" max="1" width="29.42578125" style="20" customWidth="1"/>
    <col min="2" max="2" width="11.42578125" style="20" customWidth="1"/>
    <col min="3" max="3" width="16.28515625" style="20" customWidth="1"/>
    <col min="4" max="4" width="15.28515625" style="20" customWidth="1"/>
    <col min="5" max="5" width="16.140625" style="20" customWidth="1"/>
    <col min="6" max="6" width="12.42578125" style="20" customWidth="1"/>
    <col min="7" max="7" width="13.42578125" style="20" customWidth="1"/>
    <col min="8" max="11" width="9.140625" style="20"/>
    <col min="12" max="12" width="16.140625" style="20" customWidth="1"/>
    <col min="13" max="16384" width="9.140625" style="20"/>
  </cols>
  <sheetData>
    <row r="1" spans="1:5" ht="15.75" x14ac:dyDescent="0.25">
      <c r="A1" s="217" t="s">
        <v>130</v>
      </c>
      <c r="B1" s="217"/>
      <c r="C1" s="217"/>
      <c r="D1" s="217"/>
      <c r="E1" s="217"/>
    </row>
    <row r="2" spans="1:5" ht="15.75" thickBot="1" x14ac:dyDescent="0.3">
      <c r="A2" s="5"/>
    </row>
    <row r="3" spans="1:5" ht="70.5" customHeight="1" thickBot="1" x14ac:dyDescent="0.3">
      <c r="A3" s="6" t="s">
        <v>131</v>
      </c>
      <c r="B3" s="7" t="s">
        <v>132</v>
      </c>
      <c r="C3" s="7" t="s">
        <v>133</v>
      </c>
      <c r="D3" s="7" t="s">
        <v>134</v>
      </c>
      <c r="E3" s="7" t="s">
        <v>135</v>
      </c>
    </row>
    <row r="4" spans="1:5" ht="15.75" thickBot="1" x14ac:dyDescent="0.3">
      <c r="A4" s="8">
        <v>1</v>
      </c>
      <c r="B4" s="9">
        <v>2</v>
      </c>
      <c r="C4" s="9">
        <v>3</v>
      </c>
      <c r="D4" s="9">
        <v>4</v>
      </c>
      <c r="E4" s="9">
        <v>5</v>
      </c>
    </row>
    <row r="5" spans="1:5" ht="15.75" thickBot="1" x14ac:dyDescent="0.3">
      <c r="A5" s="106" t="s">
        <v>136</v>
      </c>
      <c r="B5" s="104"/>
      <c r="C5" s="104"/>
      <c r="D5" s="104"/>
      <c r="E5" s="104"/>
    </row>
    <row r="6" spans="1:5" ht="26.25" thickBot="1" x14ac:dyDescent="0.3">
      <c r="A6" s="106" t="s">
        <v>137</v>
      </c>
      <c r="B6" s="104"/>
      <c r="C6" s="104"/>
      <c r="D6" s="104"/>
      <c r="E6" s="104"/>
    </row>
    <row r="7" spans="1:5" ht="25.5" x14ac:dyDescent="0.25">
      <c r="A7" s="4" t="s">
        <v>138</v>
      </c>
      <c r="B7" s="158"/>
      <c r="C7" s="158"/>
      <c r="D7" s="158"/>
      <c r="E7" s="158"/>
    </row>
    <row r="8" spans="1:5" ht="15.75" thickBot="1" x14ac:dyDescent="0.3">
      <c r="A8" s="106" t="s">
        <v>139</v>
      </c>
      <c r="B8" s="160"/>
      <c r="C8" s="160"/>
      <c r="D8" s="160"/>
      <c r="E8" s="160"/>
    </row>
    <row r="9" spans="1:5" ht="51.75" thickBot="1" x14ac:dyDescent="0.3">
      <c r="A9" s="106" t="s">
        <v>140</v>
      </c>
      <c r="B9" s="104"/>
      <c r="C9" s="104"/>
      <c r="D9" s="104"/>
      <c r="E9" s="104"/>
    </row>
    <row r="10" spans="1:5" ht="26.25" thickBot="1" x14ac:dyDescent="0.3">
      <c r="A10" s="106" t="s">
        <v>141</v>
      </c>
      <c r="B10" s="104"/>
      <c r="C10" s="103"/>
      <c r="D10" s="103"/>
      <c r="E10" s="103"/>
    </row>
    <row r="11" spans="1:5" ht="26.25" thickBot="1" x14ac:dyDescent="0.3">
      <c r="A11" s="106" t="s">
        <v>142</v>
      </c>
      <c r="B11" s="104"/>
      <c r="C11" s="104"/>
      <c r="D11" s="104"/>
      <c r="E11" s="104"/>
    </row>
    <row r="12" spans="1:5" ht="26.25" thickBot="1" x14ac:dyDescent="0.3">
      <c r="A12" s="106" t="s">
        <v>143</v>
      </c>
      <c r="B12" s="104"/>
      <c r="C12" s="104"/>
      <c r="D12" s="104"/>
      <c r="E12" s="104"/>
    </row>
    <row r="13" spans="1:5" ht="26.25" thickBot="1" x14ac:dyDescent="0.3">
      <c r="A13" s="106" t="s">
        <v>144</v>
      </c>
      <c r="B13" s="104"/>
      <c r="C13" s="104"/>
      <c r="D13" s="104"/>
      <c r="E13" s="104"/>
    </row>
    <row r="14" spans="1:5" x14ac:dyDescent="0.25">
      <c r="A14" s="231" t="s">
        <v>145</v>
      </c>
      <c r="B14" s="158"/>
      <c r="C14" s="158"/>
      <c r="D14" s="158"/>
      <c r="E14" s="158"/>
    </row>
    <row r="15" spans="1:5" ht="15.75" thickBot="1" x14ac:dyDescent="0.3">
      <c r="A15" s="232"/>
      <c r="B15" s="160"/>
      <c r="C15" s="160"/>
      <c r="D15" s="160"/>
      <c r="E15" s="160"/>
    </row>
    <row r="16" spans="1:5" ht="16.5" x14ac:dyDescent="0.25">
      <c r="A16" s="10"/>
    </row>
  </sheetData>
  <mergeCells count="10">
    <mergeCell ref="A1:E1"/>
    <mergeCell ref="B7:B8"/>
    <mergeCell ref="C7:C8"/>
    <mergeCell ref="D7:D8"/>
    <mergeCell ref="E7:E8"/>
    <mergeCell ref="A14:A15"/>
    <mergeCell ref="B14:B15"/>
    <mergeCell ref="C14:C15"/>
    <mergeCell ref="D14:D15"/>
    <mergeCell ref="E14:E15"/>
  </mergeCells>
  <printOptions horizontalCentered="1"/>
  <pageMargins left="0.70866141732283472" right="0.31496062992125984" top="0.74803149606299213" bottom="0.74803149606299213" header="0.31496062992125984" footer="0.31496062992125984"/>
  <pageSetup paperSize="9" scale="8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3"/>
  <sheetViews>
    <sheetView view="pageBreakPreview" zoomScaleNormal="100" zoomScaleSheetLayoutView="100" workbookViewId="0">
      <selection activeCell="G19" sqref="G19"/>
    </sheetView>
  </sheetViews>
  <sheetFormatPr defaultColWidth="37.5703125" defaultRowHeight="15" x14ac:dyDescent="0.25"/>
  <cols>
    <col min="1" max="1" width="37.140625" bestFit="1" customWidth="1"/>
    <col min="2" max="2" width="12.28515625" customWidth="1"/>
    <col min="3" max="3" width="16.140625" customWidth="1"/>
    <col min="4" max="4" width="23.5703125" customWidth="1"/>
    <col min="5" max="5" width="19.5703125" customWidth="1"/>
    <col min="6" max="6" width="18" customWidth="1"/>
  </cols>
  <sheetData>
    <row r="1" spans="1:6" ht="15.75" x14ac:dyDescent="0.25">
      <c r="A1" s="217" t="s">
        <v>148</v>
      </c>
      <c r="B1" s="217"/>
      <c r="C1" s="217"/>
      <c r="D1" s="217"/>
      <c r="E1" s="217"/>
      <c r="F1" s="217"/>
    </row>
    <row r="2" spans="1:6" ht="15.75" thickBot="1" x14ac:dyDescent="0.3">
      <c r="A2" s="218" t="s">
        <v>149</v>
      </c>
      <c r="B2" s="218"/>
      <c r="C2" s="218"/>
      <c r="D2" s="218"/>
      <c r="E2" s="218"/>
      <c r="F2" s="218"/>
    </row>
    <row r="3" spans="1:6" ht="15.75" thickBot="1" x14ac:dyDescent="0.3">
      <c r="A3" s="219" t="s">
        <v>150</v>
      </c>
      <c r="B3" s="222" t="s">
        <v>151</v>
      </c>
      <c r="C3" s="223"/>
      <c r="D3" s="224" t="s">
        <v>152</v>
      </c>
      <c r="E3" s="222"/>
      <c r="F3" s="223"/>
    </row>
    <row r="4" spans="1:6" ht="72" customHeight="1" x14ac:dyDescent="0.25">
      <c r="A4" s="220"/>
      <c r="B4" s="219" t="s">
        <v>153</v>
      </c>
      <c r="C4" s="219" t="s">
        <v>175</v>
      </c>
      <c r="D4" s="32" t="s">
        <v>178</v>
      </c>
      <c r="E4" s="32" t="s">
        <v>179</v>
      </c>
      <c r="F4" s="32" t="s">
        <v>177</v>
      </c>
    </row>
    <row r="5" spans="1:6" ht="18.75" customHeight="1" thickBot="1" x14ac:dyDescent="0.3">
      <c r="A5" s="221"/>
      <c r="B5" s="221"/>
      <c r="C5" s="221"/>
      <c r="D5" s="56" t="s">
        <v>176</v>
      </c>
      <c r="E5" s="56" t="s">
        <v>176</v>
      </c>
      <c r="F5" s="56" t="s">
        <v>176</v>
      </c>
    </row>
    <row r="6" spans="1:6" ht="15.75" thickBot="1" x14ac:dyDescent="0.3">
      <c r="A6" s="11">
        <v>1</v>
      </c>
      <c r="B6" s="11">
        <v>2</v>
      </c>
      <c r="C6" s="11">
        <v>3</v>
      </c>
      <c r="D6" s="11">
        <v>4</v>
      </c>
      <c r="E6" s="11">
        <v>5</v>
      </c>
      <c r="F6" s="11">
        <v>6</v>
      </c>
    </row>
    <row r="7" spans="1:6" ht="41.25" thickBot="1" x14ac:dyDescent="0.3">
      <c r="A7" s="12" t="s">
        <v>154</v>
      </c>
      <c r="B7" s="50">
        <f>B9+B10</f>
        <v>3589.0699999999997</v>
      </c>
      <c r="C7" s="50">
        <f>C9+C10</f>
        <v>3589.0699999999997</v>
      </c>
      <c r="D7" s="50">
        <f>D9+D10</f>
        <v>882.02300000000002</v>
      </c>
      <c r="E7" s="50">
        <f>E9+E10</f>
        <v>852.37800000000004</v>
      </c>
      <c r="F7" s="52"/>
    </row>
    <row r="8" spans="1:6" ht="15.75" thickBot="1" x14ac:dyDescent="0.3">
      <c r="A8" s="31" t="s">
        <v>24</v>
      </c>
      <c r="B8" s="51"/>
      <c r="C8" s="51"/>
      <c r="D8" s="51"/>
      <c r="E8" s="51"/>
      <c r="F8" s="52"/>
    </row>
    <row r="9" spans="1:6" ht="15.75" thickBot="1" x14ac:dyDescent="0.3">
      <c r="A9" s="13" t="s">
        <v>155</v>
      </c>
      <c r="B9" s="51">
        <v>1129.07</v>
      </c>
      <c r="C9" s="51">
        <v>1129.07</v>
      </c>
      <c r="D9" s="51">
        <f>882.023-D12</f>
        <v>730.80664922000005</v>
      </c>
      <c r="E9" s="51">
        <f>852.378-E10</f>
        <v>701.16164922000007</v>
      </c>
      <c r="F9" s="52"/>
    </row>
    <row r="10" spans="1:6" ht="27.75" thickBot="1" x14ac:dyDescent="0.3">
      <c r="A10" s="13" t="s">
        <v>156</v>
      </c>
      <c r="B10" s="51">
        <f>B12</f>
        <v>2460</v>
      </c>
      <c r="C10" s="51">
        <f>C12</f>
        <v>2460</v>
      </c>
      <c r="D10" s="51">
        <f t="shared" ref="D10:E10" si="0">D12</f>
        <v>151.21635078</v>
      </c>
      <c r="E10" s="51">
        <f t="shared" si="0"/>
        <v>151.21635078</v>
      </c>
      <c r="F10" s="57"/>
    </row>
    <row r="11" spans="1:6" x14ac:dyDescent="0.25">
      <c r="A11" s="46" t="s">
        <v>157</v>
      </c>
      <c r="B11" s="53"/>
      <c r="C11" s="53"/>
      <c r="D11" s="53"/>
      <c r="E11" s="53"/>
      <c r="F11" s="53"/>
    </row>
    <row r="12" spans="1:6" x14ac:dyDescent="0.25">
      <c r="A12" s="47" t="s">
        <v>158</v>
      </c>
      <c r="B12" s="54">
        <v>2460</v>
      </c>
      <c r="C12" s="54">
        <v>2460</v>
      </c>
      <c r="D12" s="54">
        <f>151216350.78/1000000</f>
        <v>151.21635078</v>
      </c>
      <c r="E12" s="54">
        <v>151.21635078</v>
      </c>
      <c r="F12" s="55"/>
    </row>
    <row r="13" spans="1:6" x14ac:dyDescent="0.25">
      <c r="A13" s="47" t="s">
        <v>159</v>
      </c>
      <c r="B13" s="55"/>
      <c r="C13" s="55"/>
      <c r="D13" s="55"/>
      <c r="E13" s="55"/>
      <c r="F13" s="55"/>
    </row>
    <row r="14" spans="1:6" x14ac:dyDescent="0.25">
      <c r="A14" s="48" t="s">
        <v>24</v>
      </c>
      <c r="B14" s="55"/>
      <c r="C14" s="55"/>
      <c r="D14" s="55"/>
      <c r="E14" s="55"/>
      <c r="F14" s="55"/>
    </row>
    <row r="15" spans="1:6" x14ac:dyDescent="0.25">
      <c r="A15" s="48" t="s">
        <v>160</v>
      </c>
      <c r="B15" s="55"/>
      <c r="C15" s="55"/>
      <c r="D15" s="55"/>
      <c r="E15" s="55"/>
      <c r="F15" s="55"/>
    </row>
    <row r="16" spans="1:6" x14ac:dyDescent="0.25">
      <c r="A16" s="48" t="s">
        <v>161</v>
      </c>
      <c r="B16" s="55"/>
      <c r="C16" s="55"/>
      <c r="D16" s="55"/>
      <c r="E16" s="55"/>
      <c r="F16" s="55"/>
    </row>
    <row r="17" spans="1:6" x14ac:dyDescent="0.25">
      <c r="A17" s="48" t="s">
        <v>162</v>
      </c>
      <c r="B17" s="55"/>
      <c r="C17" s="55"/>
      <c r="D17" s="55"/>
      <c r="E17" s="55"/>
      <c r="F17" s="55"/>
    </row>
    <row r="18" spans="1:6" ht="27" x14ac:dyDescent="0.25">
      <c r="A18" s="47" t="s">
        <v>163</v>
      </c>
      <c r="B18" s="215"/>
      <c r="C18" s="215"/>
      <c r="D18" s="215"/>
      <c r="E18" s="215"/>
      <c r="F18" s="215"/>
    </row>
    <row r="19" spans="1:6" ht="27" x14ac:dyDescent="0.25">
      <c r="A19" s="48" t="s">
        <v>164</v>
      </c>
      <c r="B19" s="215"/>
      <c r="C19" s="215"/>
      <c r="D19" s="215"/>
      <c r="E19" s="215"/>
      <c r="F19" s="215"/>
    </row>
    <row r="20" spans="1:6" ht="27" x14ac:dyDescent="0.25">
      <c r="A20" s="47" t="s">
        <v>165</v>
      </c>
      <c r="B20" s="215"/>
      <c r="C20" s="215"/>
      <c r="D20" s="215"/>
      <c r="E20" s="215"/>
      <c r="F20" s="215"/>
    </row>
    <row r="21" spans="1:6" ht="27.75" thickBot="1" x14ac:dyDescent="0.3">
      <c r="A21" s="49" t="s">
        <v>166</v>
      </c>
      <c r="B21" s="216"/>
      <c r="C21" s="216"/>
      <c r="D21" s="216"/>
      <c r="E21" s="216"/>
      <c r="F21" s="216"/>
    </row>
    <row r="22" spans="1:6" x14ac:dyDescent="0.25">
      <c r="A22" s="14"/>
    </row>
    <row r="23" spans="1:6" x14ac:dyDescent="0.25">
      <c r="A23" s="15"/>
    </row>
  </sheetData>
  <mergeCells count="17">
    <mergeCell ref="A1:F1"/>
    <mergeCell ref="A2:F2"/>
    <mergeCell ref="A3:A5"/>
    <mergeCell ref="B3:C3"/>
    <mergeCell ref="D3:F3"/>
    <mergeCell ref="B4:B5"/>
    <mergeCell ref="C4:C5"/>
    <mergeCell ref="B20:B21"/>
    <mergeCell ref="C20:C21"/>
    <mergeCell ref="D20:D21"/>
    <mergeCell ref="E20:E21"/>
    <mergeCell ref="F20:F21"/>
    <mergeCell ref="B18:B19"/>
    <mergeCell ref="C18:C19"/>
    <mergeCell ref="D18:D19"/>
    <mergeCell ref="E18:E19"/>
    <mergeCell ref="F18:F19"/>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366DE-155C-40F2-AF13-23C62EEE6B1F}">
  <dimension ref="A1:F114"/>
  <sheetViews>
    <sheetView view="pageBreakPreview" topLeftCell="A22" zoomScaleNormal="100" zoomScaleSheetLayoutView="100" workbookViewId="0">
      <selection activeCell="C33" sqref="C33:C40"/>
    </sheetView>
  </sheetViews>
  <sheetFormatPr defaultRowHeight="15" x14ac:dyDescent="0.25"/>
  <cols>
    <col min="1" max="1" width="40.5703125" style="20" customWidth="1"/>
    <col min="2" max="2" width="29.5703125" style="20" customWidth="1"/>
    <col min="3" max="3" width="30.140625" style="20" customWidth="1"/>
    <col min="4" max="4" width="13.7109375" style="20" bestFit="1" customWidth="1"/>
    <col min="5" max="5" width="12.42578125" style="20" customWidth="1"/>
    <col min="6" max="6" width="13.42578125" style="20" customWidth="1"/>
    <col min="7" max="10" width="9.140625" style="20"/>
    <col min="11" max="11" width="16.140625" style="20" customWidth="1"/>
    <col min="12" max="16384" width="9.140625" style="20"/>
  </cols>
  <sheetData>
    <row r="1" spans="1:3" x14ac:dyDescent="0.25">
      <c r="A1" s="208" t="s">
        <v>0</v>
      </c>
      <c r="B1" s="208"/>
      <c r="C1" s="208"/>
    </row>
    <row r="2" spans="1:3" x14ac:dyDescent="0.25">
      <c r="A2" s="64"/>
    </row>
    <row r="3" spans="1:3" x14ac:dyDescent="0.25">
      <c r="A3" s="209" t="s">
        <v>1</v>
      </c>
      <c r="B3" s="209"/>
      <c r="C3" s="209"/>
    </row>
    <row r="4" spans="1:3" ht="7.5" customHeight="1" x14ac:dyDescent="0.25">
      <c r="A4" s="64"/>
    </row>
    <row r="5" spans="1:3" ht="39.75" customHeight="1" x14ac:dyDescent="0.25">
      <c r="A5" s="230" t="s">
        <v>188</v>
      </c>
      <c r="B5" s="230"/>
      <c r="C5" s="230"/>
    </row>
    <row r="6" spans="1:3" ht="15.75" thickBot="1" x14ac:dyDescent="0.3">
      <c r="A6" s="211" t="s">
        <v>2</v>
      </c>
      <c r="B6" s="211"/>
      <c r="C6" s="211"/>
    </row>
    <row r="7" spans="1:3" ht="15.75" customHeight="1" x14ac:dyDescent="0.25">
      <c r="A7" s="61" t="s">
        <v>3</v>
      </c>
      <c r="B7" s="134"/>
      <c r="C7" s="136"/>
    </row>
    <row r="8" spans="1:3" ht="25.5" x14ac:dyDescent="0.25">
      <c r="A8" s="1" t="s">
        <v>4</v>
      </c>
      <c r="B8" s="212" t="s">
        <v>8</v>
      </c>
      <c r="C8" s="214"/>
    </row>
    <row r="9" spans="1:3" x14ac:dyDescent="0.25">
      <c r="A9" s="1" t="s">
        <v>5</v>
      </c>
      <c r="B9" s="196" t="s">
        <v>169</v>
      </c>
      <c r="C9" s="198"/>
    </row>
    <row r="10" spans="1:3" x14ac:dyDescent="0.25">
      <c r="A10" s="1" t="s">
        <v>6</v>
      </c>
      <c r="B10" s="196" t="s">
        <v>168</v>
      </c>
      <c r="C10" s="198"/>
    </row>
    <row r="11" spans="1:3" ht="15.75" thickBot="1" x14ac:dyDescent="0.3">
      <c r="A11" s="2" t="s">
        <v>7</v>
      </c>
      <c r="B11" s="199" t="s">
        <v>167</v>
      </c>
      <c r="C11" s="201"/>
    </row>
    <row r="12" spans="1:3" x14ac:dyDescent="0.25">
      <c r="A12" s="63" t="s">
        <v>9</v>
      </c>
      <c r="B12" s="119"/>
      <c r="C12" s="121"/>
    </row>
    <row r="13" spans="1:3" ht="23.25" customHeight="1" x14ac:dyDescent="0.25">
      <c r="A13" s="1" t="s">
        <v>10</v>
      </c>
      <c r="B13" s="202" t="s">
        <v>173</v>
      </c>
      <c r="C13" s="204"/>
    </row>
    <row r="14" spans="1:3" x14ac:dyDescent="0.25">
      <c r="A14" s="1" t="s">
        <v>5</v>
      </c>
      <c r="B14" s="205" t="s">
        <v>172</v>
      </c>
      <c r="C14" s="207"/>
    </row>
    <row r="15" spans="1:3" x14ac:dyDescent="0.25">
      <c r="A15" s="1" t="s">
        <v>6</v>
      </c>
      <c r="B15" s="205" t="s">
        <v>171</v>
      </c>
      <c r="C15" s="207"/>
    </row>
    <row r="16" spans="1:3" ht="15.75" thickBot="1" x14ac:dyDescent="0.3">
      <c r="A16" s="2" t="s">
        <v>7</v>
      </c>
      <c r="B16" s="140" t="s">
        <v>170</v>
      </c>
      <c r="C16" s="141"/>
    </row>
    <row r="17" spans="1:6" ht="95.25" customHeight="1" thickBot="1" x14ac:dyDescent="0.3">
      <c r="A17" s="62" t="s">
        <v>11</v>
      </c>
      <c r="B17" s="131" t="s">
        <v>12</v>
      </c>
      <c r="C17" s="133"/>
    </row>
    <row r="18" spans="1:6" ht="35.25" customHeight="1" thickBot="1" x14ac:dyDescent="0.3">
      <c r="A18" s="62" t="s">
        <v>13</v>
      </c>
      <c r="B18" s="128" t="s">
        <v>14</v>
      </c>
      <c r="C18" s="130"/>
    </row>
    <row r="19" spans="1:6" ht="26.25" thickBot="1" x14ac:dyDescent="0.3">
      <c r="A19" s="62" t="s">
        <v>15</v>
      </c>
      <c r="B19" s="128" t="s">
        <v>16</v>
      </c>
      <c r="C19" s="130"/>
    </row>
    <row r="20" spans="1:6" ht="39" thickBot="1" x14ac:dyDescent="0.3">
      <c r="A20" s="62" t="s">
        <v>17</v>
      </c>
      <c r="B20" s="128" t="s">
        <v>18</v>
      </c>
      <c r="C20" s="130"/>
    </row>
    <row r="21" spans="1:6" ht="39" thickBot="1" x14ac:dyDescent="0.3">
      <c r="A21" s="62" t="s">
        <v>19</v>
      </c>
      <c r="B21" s="128" t="s">
        <v>20</v>
      </c>
      <c r="C21" s="130"/>
    </row>
    <row r="22" spans="1:6" ht="15.75" thickBot="1" x14ac:dyDescent="0.3">
      <c r="A22" s="62" t="s">
        <v>21</v>
      </c>
      <c r="B22" s="128" t="s">
        <v>22</v>
      </c>
      <c r="C22" s="130"/>
    </row>
    <row r="23" spans="1:6" ht="39" customHeight="1" thickBot="1" x14ac:dyDescent="0.3">
      <c r="A23" s="63" t="s">
        <v>23</v>
      </c>
      <c r="B23" s="41" t="s">
        <v>174</v>
      </c>
      <c r="C23" s="41" t="s">
        <v>184</v>
      </c>
      <c r="E23" s="22"/>
      <c r="F23" s="22"/>
    </row>
    <row r="24" spans="1:6" ht="15.75" thickBot="1" x14ac:dyDescent="0.3">
      <c r="A24" s="65" t="s">
        <v>24</v>
      </c>
      <c r="B24" s="80">
        <f>B25+B26</f>
        <v>3589</v>
      </c>
      <c r="C24" s="80">
        <f>C25+C26</f>
        <v>3589</v>
      </c>
    </row>
    <row r="25" spans="1:6" ht="31.5" customHeight="1" thickBot="1" x14ac:dyDescent="0.3">
      <c r="A25" s="65" t="s">
        <v>26</v>
      </c>
      <c r="B25" s="80">
        <v>1129</v>
      </c>
      <c r="C25" s="80">
        <v>1129</v>
      </c>
    </row>
    <row r="26" spans="1:6" ht="39" thickBot="1" x14ac:dyDescent="0.3">
      <c r="A26" s="65" t="s">
        <v>27</v>
      </c>
      <c r="B26" s="80">
        <v>2460</v>
      </c>
      <c r="C26" s="80">
        <v>2460</v>
      </c>
      <c r="D26" s="43"/>
    </row>
    <row r="27" spans="1:6" ht="15.75" customHeight="1" thickBot="1" x14ac:dyDescent="0.3">
      <c r="A27" s="167" t="s">
        <v>28</v>
      </c>
      <c r="B27" s="41" t="s">
        <v>174</v>
      </c>
      <c r="C27" s="41" t="s">
        <v>184</v>
      </c>
      <c r="D27" s="43"/>
    </row>
    <row r="28" spans="1:6" ht="15.75" thickBot="1" x14ac:dyDescent="0.3">
      <c r="A28" s="168"/>
      <c r="B28" s="94">
        <v>882.02300000000002</v>
      </c>
      <c r="C28" s="94">
        <f>809.618+530</f>
        <v>1339.6179999999999</v>
      </c>
      <c r="D28" s="43"/>
    </row>
    <row r="29" spans="1:6" ht="42.75" customHeight="1" thickBot="1" x14ac:dyDescent="0.3">
      <c r="A29" s="23" t="s">
        <v>29</v>
      </c>
      <c r="B29" s="191"/>
      <c r="C29" s="193"/>
    </row>
    <row r="30" spans="1:6" ht="15.75" customHeight="1" thickBot="1" x14ac:dyDescent="0.3">
      <c r="A30" s="167" t="s">
        <v>30</v>
      </c>
      <c r="B30" s="41" t="s">
        <v>174</v>
      </c>
      <c r="C30" s="41" t="s">
        <v>184</v>
      </c>
    </row>
    <row r="31" spans="1:6" ht="15.75" thickBot="1" x14ac:dyDescent="0.3">
      <c r="A31" s="168"/>
      <c r="B31" s="67">
        <f>B33+B34+B35+B36+B37+B38+B39+B40</f>
        <v>852.38</v>
      </c>
      <c r="C31" s="67">
        <f>C33+C34+C35+C36+C37+C38+C39+C40</f>
        <v>1289.76</v>
      </c>
      <c r="D31" s="78">
        <f>C28-C31</f>
        <v>49.857999999999947</v>
      </c>
    </row>
    <row r="32" spans="1:6" x14ac:dyDescent="0.25">
      <c r="A32" s="61" t="s">
        <v>31</v>
      </c>
      <c r="B32" s="81"/>
      <c r="C32" s="84"/>
    </row>
    <row r="33" spans="1:4" x14ac:dyDescent="0.25">
      <c r="A33" s="3" t="s">
        <v>32</v>
      </c>
      <c r="B33" s="82">
        <v>75.459999999999994</v>
      </c>
      <c r="C33" s="85">
        <f>12.93+21.45+41.08</f>
        <v>75.459999999999994</v>
      </c>
      <c r="D33" s="43"/>
    </row>
    <row r="34" spans="1:4" x14ac:dyDescent="0.25">
      <c r="A34" s="3" t="s">
        <v>33</v>
      </c>
      <c r="B34" s="82">
        <v>106.69</v>
      </c>
      <c r="C34" s="85">
        <f>115.34+10.96-7.192</f>
        <v>119.108</v>
      </c>
    </row>
    <row r="35" spans="1:4" x14ac:dyDescent="0.25">
      <c r="A35" s="3" t="s">
        <v>34</v>
      </c>
      <c r="B35" s="82">
        <v>72.23</v>
      </c>
      <c r="C35" s="85">
        <f>53.19+56.77</f>
        <v>109.96000000000001</v>
      </c>
      <c r="D35" s="43"/>
    </row>
    <row r="36" spans="1:4" x14ac:dyDescent="0.25">
      <c r="A36" s="3" t="s">
        <v>35</v>
      </c>
      <c r="B36" s="82">
        <v>568.71</v>
      </c>
      <c r="C36" s="85">
        <f>948.03</f>
        <v>948.03</v>
      </c>
    </row>
    <row r="37" spans="1:4" x14ac:dyDescent="0.25">
      <c r="A37" s="3" t="s">
        <v>36</v>
      </c>
      <c r="B37" s="82"/>
      <c r="C37" s="85"/>
    </row>
    <row r="38" spans="1:4" x14ac:dyDescent="0.25">
      <c r="A38" s="3" t="s">
        <v>37</v>
      </c>
      <c r="B38" s="82">
        <v>8</v>
      </c>
      <c r="C38" s="85">
        <v>8</v>
      </c>
    </row>
    <row r="39" spans="1:4" x14ac:dyDescent="0.25">
      <c r="A39" s="3" t="s">
        <v>38</v>
      </c>
      <c r="B39" s="82">
        <v>9.26</v>
      </c>
      <c r="C39" s="85">
        <v>9.26</v>
      </c>
    </row>
    <row r="40" spans="1:4" ht="15.75" thickBot="1" x14ac:dyDescent="0.3">
      <c r="A40" s="39" t="s">
        <v>39</v>
      </c>
      <c r="B40" s="83">
        <v>12.03</v>
      </c>
      <c r="C40" s="67">
        <f>1.14+0.5+1.6+5.9+0.5+0.87+0.12+0.14+0.11+0.45+0.18+0.05+0.74+0.17+0.21+0.18+0.14+0.32+0.28+0.05+0.07+1.7+0.17+1.3+0.2+0.002+0.05+0.3+2.5</f>
        <v>19.942</v>
      </c>
    </row>
    <row r="41" spans="1:4" ht="29.25" customHeight="1" x14ac:dyDescent="0.25">
      <c r="A41" s="167" t="s">
        <v>40</v>
      </c>
      <c r="B41" s="179" t="s">
        <v>41</v>
      </c>
      <c r="C41" s="181"/>
    </row>
    <row r="42" spans="1:4" ht="27.75" customHeight="1" x14ac:dyDescent="0.25">
      <c r="A42" s="178"/>
      <c r="B42" s="169" t="s">
        <v>42</v>
      </c>
      <c r="C42" s="171"/>
    </row>
    <row r="43" spans="1:4" ht="30" customHeight="1" thickBot="1" x14ac:dyDescent="0.3">
      <c r="A43" s="168"/>
      <c r="B43" s="182" t="s">
        <v>43</v>
      </c>
      <c r="C43" s="184"/>
    </row>
    <row r="44" spans="1:4" x14ac:dyDescent="0.25">
      <c r="A44" s="167" t="s">
        <v>44</v>
      </c>
      <c r="B44" s="152" t="s">
        <v>45</v>
      </c>
      <c r="C44" s="153"/>
    </row>
    <row r="45" spans="1:4" ht="15.75" thickBot="1" x14ac:dyDescent="0.3">
      <c r="A45" s="168"/>
      <c r="B45" s="156"/>
      <c r="C45" s="157"/>
    </row>
    <row r="46" spans="1:4" x14ac:dyDescent="0.25">
      <c r="A46" s="61" t="s">
        <v>46</v>
      </c>
      <c r="B46" s="134"/>
      <c r="C46" s="136"/>
    </row>
    <row r="47" spans="1:4" ht="25.5" x14ac:dyDescent="0.25">
      <c r="A47" s="4" t="s">
        <v>47</v>
      </c>
      <c r="B47" s="164" t="s">
        <v>65</v>
      </c>
      <c r="C47" s="165"/>
    </row>
    <row r="48" spans="1:4" ht="25.5" x14ac:dyDescent="0.25">
      <c r="A48" s="4" t="s">
        <v>48</v>
      </c>
      <c r="B48" s="164" t="s">
        <v>66</v>
      </c>
      <c r="C48" s="165"/>
    </row>
    <row r="49" spans="1:3" ht="27" customHeight="1" x14ac:dyDescent="0.25">
      <c r="A49" s="4" t="s">
        <v>49</v>
      </c>
      <c r="B49" s="164" t="s">
        <v>67</v>
      </c>
      <c r="C49" s="165"/>
    </row>
    <row r="50" spans="1:3" x14ac:dyDescent="0.25">
      <c r="A50" s="4" t="s">
        <v>50</v>
      </c>
      <c r="B50" s="164" t="s">
        <v>68</v>
      </c>
      <c r="C50" s="165"/>
    </row>
    <row r="51" spans="1:3" x14ac:dyDescent="0.25">
      <c r="A51" s="4" t="s">
        <v>51</v>
      </c>
      <c r="B51" s="169" t="s">
        <v>69</v>
      </c>
      <c r="C51" s="171"/>
    </row>
    <row r="52" spans="1:3" ht="25.5" x14ac:dyDescent="0.25">
      <c r="A52" s="4" t="s">
        <v>52</v>
      </c>
      <c r="B52" s="169" t="s">
        <v>70</v>
      </c>
      <c r="C52" s="171"/>
    </row>
    <row r="53" spans="1:3" x14ac:dyDescent="0.25">
      <c r="A53" s="4" t="s">
        <v>53</v>
      </c>
      <c r="B53" s="169" t="s">
        <v>71</v>
      </c>
      <c r="C53" s="171"/>
    </row>
    <row r="54" spans="1:3" x14ac:dyDescent="0.25">
      <c r="A54" s="4" t="s">
        <v>54</v>
      </c>
      <c r="B54" s="169" t="s">
        <v>72</v>
      </c>
      <c r="C54" s="171"/>
    </row>
    <row r="55" spans="1:3" x14ac:dyDescent="0.25">
      <c r="A55" s="4" t="s">
        <v>55</v>
      </c>
      <c r="B55" s="169" t="s">
        <v>73</v>
      </c>
      <c r="C55" s="171"/>
    </row>
    <row r="56" spans="1:3" ht="27.75" customHeight="1" x14ac:dyDescent="0.25">
      <c r="A56" s="4" t="s">
        <v>56</v>
      </c>
      <c r="B56" s="164" t="s">
        <v>74</v>
      </c>
      <c r="C56" s="165"/>
    </row>
    <row r="57" spans="1:3" x14ac:dyDescent="0.25">
      <c r="A57" s="4" t="s">
        <v>57</v>
      </c>
      <c r="B57" s="169"/>
      <c r="C57" s="171"/>
    </row>
    <row r="58" spans="1:3" ht="13.5" customHeight="1" x14ac:dyDescent="0.25">
      <c r="A58" s="35" t="s">
        <v>58</v>
      </c>
      <c r="B58" s="169"/>
      <c r="C58" s="171"/>
    </row>
    <row r="59" spans="1:3" ht="13.5" customHeight="1" x14ac:dyDescent="0.25">
      <c r="A59" s="35" t="s">
        <v>59</v>
      </c>
      <c r="B59" s="169"/>
      <c r="C59" s="171"/>
    </row>
    <row r="60" spans="1:3" ht="13.5" customHeight="1" x14ac:dyDescent="0.25">
      <c r="A60" s="35" t="s">
        <v>60</v>
      </c>
      <c r="B60" s="164"/>
      <c r="C60" s="165"/>
    </row>
    <row r="61" spans="1:3" ht="13.5" customHeight="1" x14ac:dyDescent="0.25">
      <c r="A61" s="35" t="s">
        <v>61</v>
      </c>
      <c r="B61" s="164"/>
      <c r="C61" s="165"/>
    </row>
    <row r="62" spans="1:3" ht="13.5" customHeight="1" x14ac:dyDescent="0.25">
      <c r="A62" s="35" t="s">
        <v>62</v>
      </c>
      <c r="B62" s="164"/>
      <c r="C62" s="165"/>
    </row>
    <row r="63" spans="1:3" ht="25.5" x14ac:dyDescent="0.25">
      <c r="A63" s="4" t="s">
        <v>63</v>
      </c>
      <c r="B63" s="164"/>
      <c r="C63" s="165"/>
    </row>
    <row r="64" spans="1:3" ht="27" customHeight="1" thickBot="1" x14ac:dyDescent="0.3">
      <c r="A64" s="65" t="s">
        <v>64</v>
      </c>
      <c r="B64" s="110"/>
      <c r="C64" s="112"/>
    </row>
    <row r="65" spans="1:3" x14ac:dyDescent="0.25">
      <c r="A65" s="167" t="s">
        <v>75</v>
      </c>
      <c r="B65" s="134" t="s">
        <v>76</v>
      </c>
      <c r="C65" s="136"/>
    </row>
    <row r="66" spans="1:3" ht="76.5" customHeight="1" thickBot="1" x14ac:dyDescent="0.3">
      <c r="A66" s="168"/>
      <c r="B66" s="110"/>
      <c r="C66" s="112"/>
    </row>
    <row r="67" spans="1:3" ht="80.25" customHeight="1" thickBot="1" x14ac:dyDescent="0.3">
      <c r="A67" s="62" t="s">
        <v>77</v>
      </c>
      <c r="B67" s="131" t="s">
        <v>78</v>
      </c>
      <c r="C67" s="133"/>
    </row>
    <row r="68" spans="1:3" ht="25.5" x14ac:dyDescent="0.25">
      <c r="A68" s="61" t="s">
        <v>79</v>
      </c>
      <c r="B68" s="134" t="s">
        <v>91</v>
      </c>
      <c r="C68" s="136"/>
    </row>
    <row r="69" spans="1:3" x14ac:dyDescent="0.25">
      <c r="A69" s="4" t="s">
        <v>80</v>
      </c>
      <c r="B69" s="164" t="s">
        <v>92</v>
      </c>
      <c r="C69" s="165"/>
    </row>
    <row r="70" spans="1:3" ht="13.5" customHeight="1" x14ac:dyDescent="0.25">
      <c r="A70" s="4" t="s">
        <v>81</v>
      </c>
      <c r="B70" s="164"/>
      <c r="C70" s="165"/>
    </row>
    <row r="71" spans="1:3" ht="13.5" customHeight="1" x14ac:dyDescent="0.25">
      <c r="A71" s="4" t="s">
        <v>82</v>
      </c>
      <c r="B71" s="148"/>
      <c r="C71" s="150"/>
    </row>
    <row r="72" spans="1:3" ht="13.5" customHeight="1" x14ac:dyDescent="0.25">
      <c r="A72" s="4" t="s">
        <v>83</v>
      </c>
      <c r="B72" s="148"/>
      <c r="C72" s="150"/>
    </row>
    <row r="73" spans="1:3" ht="13.5" customHeight="1" x14ac:dyDescent="0.25">
      <c r="A73" s="4" t="s">
        <v>84</v>
      </c>
      <c r="B73" s="148"/>
      <c r="C73" s="150"/>
    </row>
    <row r="74" spans="1:3" ht="13.5" customHeight="1" x14ac:dyDescent="0.25">
      <c r="A74" s="4" t="s">
        <v>85</v>
      </c>
      <c r="B74" s="148"/>
      <c r="C74" s="150"/>
    </row>
    <row r="75" spans="1:3" ht="13.5" customHeight="1" x14ac:dyDescent="0.25">
      <c r="A75" s="4" t="s">
        <v>86</v>
      </c>
      <c r="B75" s="148"/>
      <c r="C75" s="150"/>
    </row>
    <row r="76" spans="1:3" ht="13.5" customHeight="1" x14ac:dyDescent="0.25">
      <c r="A76" s="4" t="s">
        <v>87</v>
      </c>
      <c r="B76" s="148"/>
      <c r="C76" s="150"/>
    </row>
    <row r="77" spans="1:3" ht="51" x14ac:dyDescent="0.25">
      <c r="A77" s="4" t="s">
        <v>88</v>
      </c>
      <c r="B77" s="148"/>
      <c r="C77" s="150"/>
    </row>
    <row r="78" spans="1:3" ht="13.5" customHeight="1" x14ac:dyDescent="0.25">
      <c r="A78" s="4" t="s">
        <v>34</v>
      </c>
      <c r="B78" s="148"/>
      <c r="C78" s="150"/>
    </row>
    <row r="79" spans="1:3" ht="13.5" customHeight="1" x14ac:dyDescent="0.25">
      <c r="A79" s="4" t="s">
        <v>89</v>
      </c>
      <c r="B79" s="148"/>
      <c r="C79" s="150"/>
    </row>
    <row r="80" spans="1:3" ht="13.5" customHeight="1" x14ac:dyDescent="0.25">
      <c r="A80" s="4" t="s">
        <v>90</v>
      </c>
      <c r="B80" s="148"/>
      <c r="C80" s="150"/>
    </row>
    <row r="81" spans="1:3" ht="13.5" customHeight="1" thickBot="1" x14ac:dyDescent="0.3">
      <c r="A81" s="65" t="s">
        <v>39</v>
      </c>
      <c r="B81" s="140"/>
      <c r="C81" s="141"/>
    </row>
    <row r="82" spans="1:3" x14ac:dyDescent="0.25">
      <c r="A82" s="61" t="s">
        <v>93</v>
      </c>
      <c r="B82" s="152" t="s">
        <v>174</v>
      </c>
      <c r="C82" s="152" t="s">
        <v>184</v>
      </c>
    </row>
    <row r="83" spans="1:3" x14ac:dyDescent="0.25">
      <c r="A83" s="4" t="s">
        <v>94</v>
      </c>
      <c r="B83" s="154"/>
      <c r="C83" s="154"/>
    </row>
    <row r="84" spans="1:3" ht="51" x14ac:dyDescent="0.25">
      <c r="A84" s="4" t="s">
        <v>95</v>
      </c>
      <c r="B84" s="154"/>
      <c r="C84" s="154"/>
    </row>
    <row r="85" spans="1:3" ht="15.75" thickBot="1" x14ac:dyDescent="0.3">
      <c r="A85" s="4" t="s">
        <v>96</v>
      </c>
      <c r="B85" s="156"/>
      <c r="C85" s="156"/>
    </row>
    <row r="86" spans="1:3" x14ac:dyDescent="0.25">
      <c r="A86" s="161" t="s">
        <v>97</v>
      </c>
      <c r="B86" s="59">
        <v>-0.25</v>
      </c>
      <c r="C86" s="227" t="s">
        <v>187</v>
      </c>
    </row>
    <row r="87" spans="1:3" x14ac:dyDescent="0.25">
      <c r="A87" s="161"/>
      <c r="B87" s="60" t="s">
        <v>98</v>
      </c>
      <c r="C87" s="228"/>
    </row>
    <row r="88" spans="1:3" x14ac:dyDescent="0.25">
      <c r="A88" s="161"/>
      <c r="B88" s="60" t="s">
        <v>99</v>
      </c>
      <c r="C88" s="228"/>
    </row>
    <row r="89" spans="1:3" ht="30.75" customHeight="1" x14ac:dyDescent="0.25">
      <c r="A89" s="161"/>
      <c r="B89" s="58" t="s">
        <v>100</v>
      </c>
      <c r="C89" s="228"/>
    </row>
    <row r="90" spans="1:3" ht="314.25" customHeight="1" thickBot="1" x14ac:dyDescent="0.3">
      <c r="A90" s="21"/>
      <c r="B90" s="79" t="s">
        <v>182</v>
      </c>
      <c r="C90" s="229"/>
    </row>
    <row r="91" spans="1:3" ht="26.25" thickBot="1" x14ac:dyDescent="0.3">
      <c r="A91" s="62" t="s">
        <v>101</v>
      </c>
      <c r="B91" s="131"/>
      <c r="C91" s="133"/>
    </row>
    <row r="92" spans="1:3" ht="15.75" thickBot="1" x14ac:dyDescent="0.3">
      <c r="A92" s="65" t="s">
        <v>102</v>
      </c>
      <c r="B92" s="142" t="s">
        <v>186</v>
      </c>
      <c r="C92" s="144"/>
    </row>
    <row r="93" spans="1:3" ht="15.75" thickBot="1" x14ac:dyDescent="0.3">
      <c r="A93" s="65" t="s">
        <v>103</v>
      </c>
      <c r="B93" s="145">
        <v>9.1999999999999998E-2</v>
      </c>
      <c r="C93" s="147"/>
    </row>
    <row r="94" spans="1:3" ht="15.75" thickBot="1" x14ac:dyDescent="0.3">
      <c r="A94" s="65" t="s">
        <v>104</v>
      </c>
      <c r="B94" s="128" t="s">
        <v>185</v>
      </c>
      <c r="C94" s="130"/>
    </row>
    <row r="95" spans="1:3" ht="15.75" thickBot="1" x14ac:dyDescent="0.3">
      <c r="A95" s="65" t="s">
        <v>105</v>
      </c>
      <c r="B95" s="225">
        <v>1.01</v>
      </c>
      <c r="C95" s="226"/>
    </row>
    <row r="96" spans="1:3" ht="39" thickBot="1" x14ac:dyDescent="0.3">
      <c r="A96" s="23" t="s">
        <v>106</v>
      </c>
      <c r="B96" s="131" t="s">
        <v>107</v>
      </c>
      <c r="C96" s="133"/>
    </row>
    <row r="97" spans="1:3" ht="26.25" thickBot="1" x14ac:dyDescent="0.3">
      <c r="A97" s="62" t="s">
        <v>108</v>
      </c>
      <c r="B97" s="131" t="s">
        <v>109</v>
      </c>
      <c r="C97" s="133"/>
    </row>
    <row r="98" spans="1:3" ht="26.25" thickBot="1" x14ac:dyDescent="0.3">
      <c r="A98" s="62" t="s">
        <v>110</v>
      </c>
      <c r="B98" s="131" t="s">
        <v>111</v>
      </c>
      <c r="C98" s="133"/>
    </row>
    <row r="99" spans="1:3" x14ac:dyDescent="0.25">
      <c r="A99" s="63" t="s">
        <v>112</v>
      </c>
      <c r="B99" s="134"/>
      <c r="C99" s="136"/>
    </row>
    <row r="100" spans="1:3" ht="38.25" x14ac:dyDescent="0.25">
      <c r="A100" s="33" t="s">
        <v>113</v>
      </c>
      <c r="B100" s="137" t="s">
        <v>114</v>
      </c>
      <c r="C100" s="139"/>
    </row>
    <row r="101" spans="1:3" x14ac:dyDescent="0.25">
      <c r="A101" s="34" t="s">
        <v>115</v>
      </c>
      <c r="B101" s="107"/>
      <c r="C101" s="109"/>
    </row>
    <row r="102" spans="1:3" x14ac:dyDescent="0.25">
      <c r="A102" s="34" t="s">
        <v>116</v>
      </c>
      <c r="B102" s="107"/>
      <c r="C102" s="109"/>
    </row>
    <row r="103" spans="1:3" x14ac:dyDescent="0.25">
      <c r="A103" s="34" t="s">
        <v>117</v>
      </c>
      <c r="B103" s="107"/>
      <c r="C103" s="109"/>
    </row>
    <row r="104" spans="1:3" ht="26.25" thickBot="1" x14ac:dyDescent="0.3">
      <c r="A104" s="65" t="s">
        <v>118</v>
      </c>
      <c r="B104" s="110" t="s">
        <v>119</v>
      </c>
      <c r="C104" s="112"/>
    </row>
    <row r="105" spans="1:3" ht="39.75" customHeight="1" x14ac:dyDescent="0.25">
      <c r="A105" s="63" t="s">
        <v>120</v>
      </c>
      <c r="B105" s="113" t="s">
        <v>122</v>
      </c>
      <c r="C105" s="115"/>
    </row>
    <row r="106" spans="1:3" ht="55.5" customHeight="1" thickBot="1" x14ac:dyDescent="0.3">
      <c r="A106" s="62" t="s">
        <v>121</v>
      </c>
      <c r="B106" s="116"/>
      <c r="C106" s="118"/>
    </row>
    <row r="107" spans="1:3" ht="41.25" customHeight="1" x14ac:dyDescent="0.25">
      <c r="A107" s="61" t="s">
        <v>189</v>
      </c>
      <c r="B107" s="119" t="s">
        <v>128</v>
      </c>
      <c r="C107" s="121"/>
    </row>
    <row r="108" spans="1:3" x14ac:dyDescent="0.25">
      <c r="A108" s="4" t="s">
        <v>124</v>
      </c>
      <c r="B108" s="122"/>
      <c r="C108" s="124"/>
    </row>
    <row r="109" spans="1:3" x14ac:dyDescent="0.25">
      <c r="A109" s="4" t="s">
        <v>125</v>
      </c>
      <c r="B109" s="122"/>
      <c r="C109" s="124"/>
    </row>
    <row r="110" spans="1:3" x14ac:dyDescent="0.25">
      <c r="A110" s="4" t="s">
        <v>126</v>
      </c>
      <c r="B110" s="122"/>
      <c r="C110" s="124"/>
    </row>
    <row r="111" spans="1:3" x14ac:dyDescent="0.25">
      <c r="A111" s="4" t="s">
        <v>127</v>
      </c>
      <c r="B111" s="122"/>
      <c r="C111" s="124"/>
    </row>
    <row r="112" spans="1:3" ht="15.75" thickBot="1" x14ac:dyDescent="0.3">
      <c r="A112" s="65" t="s">
        <v>39</v>
      </c>
      <c r="B112" s="125"/>
      <c r="C112" s="127"/>
    </row>
    <row r="113" spans="1:3" ht="79.5" customHeight="1" thickBot="1" x14ac:dyDescent="0.3">
      <c r="A113" s="62" t="s">
        <v>180</v>
      </c>
      <c r="B113" s="128" t="s">
        <v>129</v>
      </c>
      <c r="C113" s="130"/>
    </row>
    <row r="114" spans="1:3" x14ac:dyDescent="0.25">
      <c r="A114" s="17"/>
      <c r="B114" s="17"/>
      <c r="C114" s="17"/>
    </row>
  </sheetData>
  <mergeCells count="86">
    <mergeCell ref="B8:C8"/>
    <mergeCell ref="A1:C1"/>
    <mergeCell ref="A3:C3"/>
    <mergeCell ref="A5:C5"/>
    <mergeCell ref="A6:C6"/>
    <mergeCell ref="B7:C7"/>
    <mergeCell ref="B20:C20"/>
    <mergeCell ref="B9:C9"/>
    <mergeCell ref="B10:C10"/>
    <mergeCell ref="B11:C11"/>
    <mergeCell ref="B12:C12"/>
    <mergeCell ref="B13:C13"/>
    <mergeCell ref="B14:C14"/>
    <mergeCell ref="B15:C15"/>
    <mergeCell ref="B16:C16"/>
    <mergeCell ref="B17:C17"/>
    <mergeCell ref="B18:C18"/>
    <mergeCell ref="B19:C19"/>
    <mergeCell ref="A27:A28"/>
    <mergeCell ref="B29:C29"/>
    <mergeCell ref="A30:A31"/>
    <mergeCell ref="B21:C21"/>
    <mergeCell ref="B22:C22"/>
    <mergeCell ref="B49:C49"/>
    <mergeCell ref="A41:A43"/>
    <mergeCell ref="B41:C41"/>
    <mergeCell ref="B42:C42"/>
    <mergeCell ref="B43:C43"/>
    <mergeCell ref="A44:A45"/>
    <mergeCell ref="B44:C45"/>
    <mergeCell ref="B46:C46"/>
    <mergeCell ref="B47:C47"/>
    <mergeCell ref="B48:C48"/>
    <mergeCell ref="B61:C61"/>
    <mergeCell ref="B50:C50"/>
    <mergeCell ref="B51:C51"/>
    <mergeCell ref="B52:C52"/>
    <mergeCell ref="B53:C53"/>
    <mergeCell ref="B54:C54"/>
    <mergeCell ref="B55:C55"/>
    <mergeCell ref="B56:C56"/>
    <mergeCell ref="B57:C57"/>
    <mergeCell ref="B58:C58"/>
    <mergeCell ref="B59:C59"/>
    <mergeCell ref="B60:C60"/>
    <mergeCell ref="B73:C73"/>
    <mergeCell ref="B62:C62"/>
    <mergeCell ref="B63:C63"/>
    <mergeCell ref="B64:C64"/>
    <mergeCell ref="A65:A66"/>
    <mergeCell ref="B65:C66"/>
    <mergeCell ref="B67:C67"/>
    <mergeCell ref="B68:C68"/>
    <mergeCell ref="B69:C69"/>
    <mergeCell ref="B70:C70"/>
    <mergeCell ref="B71:C71"/>
    <mergeCell ref="B72:C72"/>
    <mergeCell ref="A86:A89"/>
    <mergeCell ref="B74:C74"/>
    <mergeCell ref="B75:C75"/>
    <mergeCell ref="B76:C76"/>
    <mergeCell ref="B77:C77"/>
    <mergeCell ref="B78:C78"/>
    <mergeCell ref="B79:C79"/>
    <mergeCell ref="C86:C90"/>
    <mergeCell ref="B80:C80"/>
    <mergeCell ref="B81:C81"/>
    <mergeCell ref="B82:B85"/>
    <mergeCell ref="C82:C85"/>
    <mergeCell ref="B91:C91"/>
    <mergeCell ref="B92:C92"/>
    <mergeCell ref="B93:C93"/>
    <mergeCell ref="B94:C94"/>
    <mergeCell ref="B95:C95"/>
    <mergeCell ref="B113:C113"/>
    <mergeCell ref="B96:C96"/>
    <mergeCell ref="B97:C97"/>
    <mergeCell ref="B98:C98"/>
    <mergeCell ref="B99:C99"/>
    <mergeCell ref="B100:C100"/>
    <mergeCell ref="B101:C101"/>
    <mergeCell ref="B102:C102"/>
    <mergeCell ref="B103:C103"/>
    <mergeCell ref="B104:C104"/>
    <mergeCell ref="B105:C106"/>
    <mergeCell ref="B107:C112"/>
  </mergeCells>
  <hyperlinks>
    <hyperlink ref="B11" r:id="rId1" xr:uid="{409DAC5C-06DB-401A-A3F4-BC978EE7CD65}"/>
  </hyperlinks>
  <pageMargins left="0.70866141732283472" right="0" top="0.19685039370078741" bottom="0.19685039370078741" header="0.31496062992125984" footer="0.31496062992125984"/>
  <pageSetup paperSize="9" scale="93" fitToHeight="3" orientation="portrait" horizontalDpi="1200" verticalDpi="1200" r:id="rId2"/>
  <rowBreaks count="1" manualBreakCount="1">
    <brk id="8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22AF0-5F36-49E1-8BE5-E54101F5E9D0}">
  <dimension ref="A1:F23"/>
  <sheetViews>
    <sheetView view="pageBreakPreview" zoomScaleNormal="100" zoomScaleSheetLayoutView="100" workbookViewId="0">
      <selection activeCell="E20" sqref="E20:E21"/>
    </sheetView>
  </sheetViews>
  <sheetFormatPr defaultColWidth="37.5703125" defaultRowHeight="15" x14ac:dyDescent="0.25"/>
  <cols>
    <col min="1" max="1" width="37.140625" bestFit="1" customWidth="1"/>
    <col min="2" max="2" width="12.28515625" customWidth="1"/>
    <col min="3" max="3" width="16.140625" customWidth="1"/>
    <col min="4" max="4" width="23.5703125" customWidth="1"/>
    <col min="5" max="5" width="19.5703125" customWidth="1"/>
    <col min="6" max="6" width="18" customWidth="1"/>
  </cols>
  <sheetData>
    <row r="1" spans="1:6" ht="15.75" x14ac:dyDescent="0.25">
      <c r="A1" s="217" t="s">
        <v>148</v>
      </c>
      <c r="B1" s="217"/>
      <c r="C1" s="217"/>
      <c r="D1" s="217"/>
      <c r="E1" s="217"/>
      <c r="F1" s="217"/>
    </row>
    <row r="2" spans="1:6" ht="15.75" thickBot="1" x14ac:dyDescent="0.3">
      <c r="A2" s="218" t="s">
        <v>149</v>
      </c>
      <c r="B2" s="218"/>
      <c r="C2" s="218"/>
      <c r="D2" s="218"/>
      <c r="E2" s="218"/>
      <c r="F2" s="218"/>
    </row>
    <row r="3" spans="1:6" ht="15.75" thickBot="1" x14ac:dyDescent="0.3">
      <c r="A3" s="219" t="s">
        <v>150</v>
      </c>
      <c r="B3" s="222" t="s">
        <v>151</v>
      </c>
      <c r="C3" s="223"/>
      <c r="D3" s="224" t="s">
        <v>152</v>
      </c>
      <c r="E3" s="222"/>
      <c r="F3" s="223"/>
    </row>
    <row r="4" spans="1:6" ht="72" customHeight="1" x14ac:dyDescent="0.25">
      <c r="A4" s="220"/>
      <c r="B4" s="219" t="s">
        <v>153</v>
      </c>
      <c r="C4" s="219" t="s">
        <v>175</v>
      </c>
      <c r="D4" s="66" t="s">
        <v>178</v>
      </c>
      <c r="E4" s="66" t="s">
        <v>179</v>
      </c>
      <c r="F4" s="66" t="s">
        <v>177</v>
      </c>
    </row>
    <row r="5" spans="1:6" ht="18.75" customHeight="1" thickBot="1" x14ac:dyDescent="0.3">
      <c r="A5" s="221"/>
      <c r="B5" s="221"/>
      <c r="C5" s="221"/>
      <c r="D5" s="56" t="s">
        <v>183</v>
      </c>
      <c r="E5" s="56" t="s">
        <v>183</v>
      </c>
      <c r="F5" s="56" t="s">
        <v>183</v>
      </c>
    </row>
    <row r="6" spans="1:6" ht="15.75" thickBot="1" x14ac:dyDescent="0.3">
      <c r="A6" s="11">
        <v>1</v>
      </c>
      <c r="B6" s="11">
        <v>2</v>
      </c>
      <c r="C6" s="11">
        <v>3</v>
      </c>
      <c r="D6" s="11">
        <v>4</v>
      </c>
      <c r="E6" s="11">
        <v>5</v>
      </c>
      <c r="F6" s="11">
        <v>6</v>
      </c>
    </row>
    <row r="7" spans="1:6" ht="41.25" thickBot="1" x14ac:dyDescent="0.3">
      <c r="A7" s="12" t="s">
        <v>154</v>
      </c>
      <c r="B7" s="90">
        <f>B9+B10</f>
        <v>3589.0699999999997</v>
      </c>
      <c r="C7" s="90">
        <f>C9+C10</f>
        <v>3589.0699999999997</v>
      </c>
      <c r="D7" s="86">
        <f>D9+D10</f>
        <v>1339.6179999999999</v>
      </c>
      <c r="E7" s="86">
        <f>E9+E10</f>
        <v>1289.8</v>
      </c>
      <c r="F7" s="52"/>
    </row>
    <row r="8" spans="1:6" ht="15.75" thickBot="1" x14ac:dyDescent="0.3">
      <c r="A8" s="31" t="s">
        <v>24</v>
      </c>
      <c r="B8" s="91"/>
      <c r="C8" s="91"/>
      <c r="D8" s="87"/>
      <c r="E8" s="87"/>
      <c r="F8" s="52"/>
    </row>
    <row r="9" spans="1:6" ht="15.75" thickBot="1" x14ac:dyDescent="0.3">
      <c r="A9" s="13" t="s">
        <v>155</v>
      </c>
      <c r="B9" s="91">
        <v>1129.07</v>
      </c>
      <c r="C9" s="91">
        <v>1129.07</v>
      </c>
      <c r="D9" s="87">
        <f>809.618</f>
        <v>809.61800000000005</v>
      </c>
      <c r="E9" s="87">
        <f>1289.8-E10</f>
        <v>759.8</v>
      </c>
      <c r="F9" s="52"/>
    </row>
    <row r="10" spans="1:6" ht="27.75" thickBot="1" x14ac:dyDescent="0.3">
      <c r="A10" s="13" t="s">
        <v>156</v>
      </c>
      <c r="B10" s="91">
        <f>B12</f>
        <v>2460</v>
      </c>
      <c r="C10" s="91">
        <f>C12</f>
        <v>2460</v>
      </c>
      <c r="D10" s="87">
        <f>D12</f>
        <v>530</v>
      </c>
      <c r="E10" s="87">
        <f t="shared" ref="E10" si="0">E12</f>
        <v>530</v>
      </c>
      <c r="F10" s="57"/>
    </row>
    <row r="11" spans="1:6" x14ac:dyDescent="0.25">
      <c r="A11" s="46" t="s">
        <v>157</v>
      </c>
      <c r="B11" s="92"/>
      <c r="C11" s="92"/>
      <c r="D11" s="88"/>
      <c r="E11" s="88"/>
      <c r="F11" s="53"/>
    </row>
    <row r="12" spans="1:6" x14ac:dyDescent="0.25">
      <c r="A12" s="47" t="s">
        <v>158</v>
      </c>
      <c r="B12" s="93">
        <v>2460</v>
      </c>
      <c r="C12" s="93">
        <v>2460</v>
      </c>
      <c r="D12" s="89">
        <v>530</v>
      </c>
      <c r="E12" s="89">
        <f>D12</f>
        <v>530</v>
      </c>
      <c r="F12" s="55"/>
    </row>
    <row r="13" spans="1:6" x14ac:dyDescent="0.25">
      <c r="A13" s="47" t="s">
        <v>159</v>
      </c>
      <c r="B13" s="55"/>
      <c r="C13" s="55"/>
      <c r="D13" s="55"/>
      <c r="E13" s="55"/>
      <c r="F13" s="55"/>
    </row>
    <row r="14" spans="1:6" x14ac:dyDescent="0.25">
      <c r="A14" s="48" t="s">
        <v>24</v>
      </c>
      <c r="B14" s="55"/>
      <c r="C14" s="55"/>
      <c r="D14" s="55"/>
      <c r="E14" s="55"/>
      <c r="F14" s="55"/>
    </row>
    <row r="15" spans="1:6" x14ac:dyDescent="0.25">
      <c r="A15" s="48" t="s">
        <v>160</v>
      </c>
      <c r="B15" s="55"/>
      <c r="C15" s="55"/>
      <c r="D15" s="55"/>
      <c r="E15" s="55"/>
      <c r="F15" s="55"/>
    </row>
    <row r="16" spans="1:6" x14ac:dyDescent="0.25">
      <c r="A16" s="48" t="s">
        <v>161</v>
      </c>
      <c r="B16" s="55"/>
      <c r="C16" s="55"/>
      <c r="D16" s="55"/>
      <c r="E16" s="55"/>
      <c r="F16" s="55"/>
    </row>
    <row r="17" spans="1:6" x14ac:dyDescent="0.25">
      <c r="A17" s="48" t="s">
        <v>162</v>
      </c>
      <c r="B17" s="55"/>
      <c r="C17" s="55"/>
      <c r="D17" s="55"/>
      <c r="E17" s="55"/>
      <c r="F17" s="55"/>
    </row>
    <row r="18" spans="1:6" ht="27" x14ac:dyDescent="0.25">
      <c r="A18" s="47" t="s">
        <v>163</v>
      </c>
      <c r="B18" s="215"/>
      <c r="C18" s="215"/>
      <c r="D18" s="215"/>
      <c r="E18" s="215"/>
      <c r="F18" s="215"/>
    </row>
    <row r="19" spans="1:6" ht="27" x14ac:dyDescent="0.25">
      <c r="A19" s="48" t="s">
        <v>164</v>
      </c>
      <c r="B19" s="215"/>
      <c r="C19" s="215"/>
      <c r="D19" s="215"/>
      <c r="E19" s="215"/>
      <c r="F19" s="215"/>
    </row>
    <row r="20" spans="1:6" ht="27" x14ac:dyDescent="0.25">
      <c r="A20" s="47" t="s">
        <v>165</v>
      </c>
      <c r="B20" s="215"/>
      <c r="C20" s="215"/>
      <c r="D20" s="215"/>
      <c r="E20" s="215"/>
      <c r="F20" s="215"/>
    </row>
    <row r="21" spans="1:6" ht="27.75" thickBot="1" x14ac:dyDescent="0.3">
      <c r="A21" s="49" t="s">
        <v>166</v>
      </c>
      <c r="B21" s="216"/>
      <c r="C21" s="216"/>
      <c r="D21" s="216"/>
      <c r="E21" s="216"/>
      <c r="F21" s="216"/>
    </row>
    <row r="22" spans="1:6" x14ac:dyDescent="0.25">
      <c r="A22" s="14"/>
    </row>
    <row r="23" spans="1:6" x14ac:dyDescent="0.25">
      <c r="A23" s="15"/>
    </row>
  </sheetData>
  <mergeCells count="17">
    <mergeCell ref="A1:F1"/>
    <mergeCell ref="A2:F2"/>
    <mergeCell ref="A3:A5"/>
    <mergeCell ref="B3:C3"/>
    <mergeCell ref="D3:F3"/>
    <mergeCell ref="B4:B5"/>
    <mergeCell ref="C4:C5"/>
    <mergeCell ref="B20:B21"/>
    <mergeCell ref="C20:C21"/>
    <mergeCell ref="D20:D21"/>
    <mergeCell ref="E20:E21"/>
    <mergeCell ref="F20:F21"/>
    <mergeCell ref="B18:B19"/>
    <mergeCell ref="C18:C19"/>
    <mergeCell ref="D18:D19"/>
    <mergeCell ref="E18:E19"/>
    <mergeCell ref="F18:F19"/>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3A9D1-71BF-47E0-827A-AE5EAEAD657C}">
  <dimension ref="A1:F114"/>
  <sheetViews>
    <sheetView view="pageBreakPreview" topLeftCell="A82" zoomScaleNormal="100" zoomScaleSheetLayoutView="100" workbookViewId="0">
      <selection activeCell="B90" sqref="B90"/>
    </sheetView>
  </sheetViews>
  <sheetFormatPr defaultRowHeight="15" x14ac:dyDescent="0.25"/>
  <cols>
    <col min="1" max="1" width="53.5703125" style="20" customWidth="1"/>
    <col min="2" max="2" width="42" style="20" customWidth="1"/>
    <col min="3" max="3" width="55.28515625" style="20" customWidth="1"/>
    <col min="4" max="4" width="13.7109375" style="20" bestFit="1" customWidth="1"/>
    <col min="5" max="5" width="12.42578125" style="20" customWidth="1"/>
    <col min="6" max="6" width="13.42578125" style="20" customWidth="1"/>
    <col min="7" max="10" width="9.140625" style="20"/>
    <col min="11" max="11" width="16.140625" style="20" customWidth="1"/>
    <col min="12" max="16384" width="9.140625" style="20"/>
  </cols>
  <sheetData>
    <row r="1" spans="1:3" x14ac:dyDescent="0.25">
      <c r="A1" s="208" t="s">
        <v>0</v>
      </c>
      <c r="B1" s="208"/>
      <c r="C1" s="208"/>
    </row>
    <row r="2" spans="1:3" x14ac:dyDescent="0.25">
      <c r="A2" s="70"/>
    </row>
    <row r="3" spans="1:3" x14ac:dyDescent="0.25">
      <c r="A3" s="209" t="s">
        <v>1</v>
      </c>
      <c r="B3" s="209"/>
      <c r="C3" s="209"/>
    </row>
    <row r="4" spans="1:3" ht="7.5" customHeight="1" x14ac:dyDescent="0.25">
      <c r="A4" s="70"/>
    </row>
    <row r="5" spans="1:3" ht="39.75" customHeight="1" x14ac:dyDescent="0.25">
      <c r="A5" s="230" t="s">
        <v>193</v>
      </c>
      <c r="B5" s="230"/>
      <c r="C5" s="230"/>
    </row>
    <row r="6" spans="1:3" ht="15.75" thickBot="1" x14ac:dyDescent="0.3">
      <c r="A6" s="211" t="s">
        <v>2</v>
      </c>
      <c r="B6" s="211"/>
      <c r="C6" s="211"/>
    </row>
    <row r="7" spans="1:3" ht="15.75" customHeight="1" x14ac:dyDescent="0.25">
      <c r="A7" s="71" t="s">
        <v>3</v>
      </c>
      <c r="B7" s="134"/>
      <c r="C7" s="136"/>
    </row>
    <row r="8" spans="1:3" ht="25.5" x14ac:dyDescent="0.25">
      <c r="A8" s="1" t="s">
        <v>4</v>
      </c>
      <c r="B8" s="212" t="s">
        <v>8</v>
      </c>
      <c r="C8" s="214"/>
    </row>
    <row r="9" spans="1:3" x14ac:dyDescent="0.25">
      <c r="A9" s="1" t="s">
        <v>5</v>
      </c>
      <c r="B9" s="196" t="s">
        <v>169</v>
      </c>
      <c r="C9" s="198"/>
    </row>
    <row r="10" spans="1:3" x14ac:dyDescent="0.25">
      <c r="A10" s="1" t="s">
        <v>6</v>
      </c>
      <c r="B10" s="196" t="s">
        <v>168</v>
      </c>
      <c r="C10" s="198"/>
    </row>
    <row r="11" spans="1:3" ht="15.75" thickBot="1" x14ac:dyDescent="0.3">
      <c r="A11" s="2" t="s">
        <v>7</v>
      </c>
      <c r="B11" s="199" t="s">
        <v>167</v>
      </c>
      <c r="C11" s="201"/>
    </row>
    <row r="12" spans="1:3" x14ac:dyDescent="0.25">
      <c r="A12" s="73" t="s">
        <v>9</v>
      </c>
      <c r="B12" s="119"/>
      <c r="C12" s="121"/>
    </row>
    <row r="13" spans="1:3" x14ac:dyDescent="0.25">
      <c r="A13" s="1" t="s">
        <v>10</v>
      </c>
      <c r="B13" s="202" t="s">
        <v>173</v>
      </c>
      <c r="C13" s="204"/>
    </row>
    <row r="14" spans="1:3" x14ac:dyDescent="0.25">
      <c r="A14" s="1" t="s">
        <v>5</v>
      </c>
      <c r="B14" s="205" t="s">
        <v>172</v>
      </c>
      <c r="C14" s="207"/>
    </row>
    <row r="15" spans="1:3" x14ac:dyDescent="0.25">
      <c r="A15" s="1" t="s">
        <v>6</v>
      </c>
      <c r="B15" s="205" t="s">
        <v>171</v>
      </c>
      <c r="C15" s="207"/>
    </row>
    <row r="16" spans="1:3" ht="15.75" thickBot="1" x14ac:dyDescent="0.3">
      <c r="A16" s="2" t="s">
        <v>7</v>
      </c>
      <c r="B16" s="140" t="s">
        <v>170</v>
      </c>
      <c r="C16" s="141"/>
    </row>
    <row r="17" spans="1:6" ht="62.25" customHeight="1" thickBot="1" x14ac:dyDescent="0.3">
      <c r="A17" s="72" t="s">
        <v>11</v>
      </c>
      <c r="B17" s="131" t="s">
        <v>12</v>
      </c>
      <c r="C17" s="133"/>
    </row>
    <row r="18" spans="1:6" ht="35.25" customHeight="1" thickBot="1" x14ac:dyDescent="0.3">
      <c r="A18" s="72" t="s">
        <v>13</v>
      </c>
      <c r="B18" s="128" t="s">
        <v>14</v>
      </c>
      <c r="C18" s="130"/>
    </row>
    <row r="19" spans="1:6" ht="26.25" thickBot="1" x14ac:dyDescent="0.3">
      <c r="A19" s="72" t="s">
        <v>15</v>
      </c>
      <c r="B19" s="128" t="s">
        <v>16</v>
      </c>
      <c r="C19" s="130"/>
    </row>
    <row r="20" spans="1:6" ht="39" thickBot="1" x14ac:dyDescent="0.3">
      <c r="A20" s="72" t="s">
        <v>17</v>
      </c>
      <c r="B20" s="128" t="s">
        <v>18</v>
      </c>
      <c r="C20" s="130"/>
    </row>
    <row r="21" spans="1:6" ht="31.5" customHeight="1" thickBot="1" x14ac:dyDescent="0.3">
      <c r="A21" s="72" t="s">
        <v>19</v>
      </c>
      <c r="B21" s="128" t="s">
        <v>20</v>
      </c>
      <c r="C21" s="130"/>
    </row>
    <row r="22" spans="1:6" ht="15.75" thickBot="1" x14ac:dyDescent="0.3">
      <c r="A22" s="72" t="s">
        <v>21</v>
      </c>
      <c r="B22" s="128" t="s">
        <v>22</v>
      </c>
      <c r="C22" s="130"/>
    </row>
    <row r="23" spans="1:6" ht="30.75" customHeight="1" thickBot="1" x14ac:dyDescent="0.3">
      <c r="A23" s="73" t="s">
        <v>23</v>
      </c>
      <c r="B23" s="41" t="s">
        <v>174</v>
      </c>
      <c r="C23" s="41" t="s">
        <v>191</v>
      </c>
      <c r="E23" s="22"/>
      <c r="F23" s="22"/>
    </row>
    <row r="24" spans="1:6" ht="15.75" thickBot="1" x14ac:dyDescent="0.3">
      <c r="A24" s="77" t="s">
        <v>24</v>
      </c>
      <c r="B24" s="80">
        <f>B25+B26</f>
        <v>3589</v>
      </c>
      <c r="C24" s="80">
        <f>C25+C26</f>
        <v>3589</v>
      </c>
    </row>
    <row r="25" spans="1:6" ht="31.5" customHeight="1" thickBot="1" x14ac:dyDescent="0.3">
      <c r="A25" s="77" t="s">
        <v>26</v>
      </c>
      <c r="B25" s="80">
        <v>1129</v>
      </c>
      <c r="C25" s="80">
        <v>1129</v>
      </c>
    </row>
    <row r="26" spans="1:6" ht="26.25" thickBot="1" x14ac:dyDescent="0.3">
      <c r="A26" s="77" t="s">
        <v>27</v>
      </c>
      <c r="B26" s="80">
        <v>2460</v>
      </c>
      <c r="C26" s="80">
        <v>2460</v>
      </c>
      <c r="D26" s="43"/>
    </row>
    <row r="27" spans="1:6" ht="15.75" customHeight="1" thickBot="1" x14ac:dyDescent="0.3">
      <c r="A27" s="167" t="s">
        <v>28</v>
      </c>
      <c r="B27" s="41" t="s">
        <v>174</v>
      </c>
      <c r="C27" s="41" t="str">
        <f>C23</f>
        <v>на 01.07.2018 г.</v>
      </c>
      <c r="D27" s="43"/>
    </row>
    <row r="28" spans="1:6" ht="15.75" thickBot="1" x14ac:dyDescent="0.3">
      <c r="A28" s="168"/>
      <c r="B28" s="94">
        <v>882.02300000000002</v>
      </c>
      <c r="C28" s="67">
        <v>1886</v>
      </c>
      <c r="D28" s="43"/>
    </row>
    <row r="29" spans="1:6" ht="42.75" customHeight="1" thickBot="1" x14ac:dyDescent="0.3">
      <c r="A29" s="23" t="s">
        <v>29</v>
      </c>
      <c r="B29" s="191"/>
      <c r="C29" s="193"/>
    </row>
    <row r="30" spans="1:6" ht="15.75" customHeight="1" thickBot="1" x14ac:dyDescent="0.3">
      <c r="A30" s="167" t="s">
        <v>30</v>
      </c>
      <c r="B30" s="41" t="s">
        <v>174</v>
      </c>
      <c r="C30" s="41" t="str">
        <f>C23</f>
        <v>на 01.07.2018 г.</v>
      </c>
    </row>
    <row r="31" spans="1:6" ht="15.75" thickBot="1" x14ac:dyDescent="0.3">
      <c r="A31" s="168"/>
      <c r="B31" s="67">
        <f>B33+B34+B35+B36+B37+B38+B39+B40</f>
        <v>852.38</v>
      </c>
      <c r="C31" s="67">
        <f>C33+C34+C35+C36+C37+C38+C39+C40</f>
        <v>1870.02861364</v>
      </c>
      <c r="D31" s="78"/>
      <c r="E31" s="78"/>
    </row>
    <row r="32" spans="1:6" x14ac:dyDescent="0.25">
      <c r="A32" s="71" t="s">
        <v>31</v>
      </c>
      <c r="B32" s="81"/>
      <c r="C32" s="84"/>
    </row>
    <row r="33" spans="1:4" x14ac:dyDescent="0.25">
      <c r="A33" s="3" t="s">
        <v>32</v>
      </c>
      <c r="B33" s="82">
        <v>75.459999999999994</v>
      </c>
      <c r="C33" s="85">
        <f>12.93+21.45+41.08</f>
        <v>75.459999999999994</v>
      </c>
      <c r="D33" s="43"/>
    </row>
    <row r="34" spans="1:4" x14ac:dyDescent="0.25">
      <c r="A34" s="3" t="s">
        <v>33</v>
      </c>
      <c r="B34" s="82">
        <v>106.69</v>
      </c>
      <c r="C34" s="85">
        <f>(387549683.86-11449394.36-60000000)/1000000-31</f>
        <v>285.10028949999997</v>
      </c>
    </row>
    <row r="35" spans="1:4" x14ac:dyDescent="0.25">
      <c r="A35" s="3" t="s">
        <v>34</v>
      </c>
      <c r="B35" s="82">
        <v>72.23</v>
      </c>
      <c r="C35" s="85">
        <f>53.19+56.77</f>
        <v>109.96000000000001</v>
      </c>
      <c r="D35" s="43"/>
    </row>
    <row r="36" spans="1:4" x14ac:dyDescent="0.25">
      <c r="A36" s="3" t="s">
        <v>35</v>
      </c>
      <c r="B36" s="82">
        <v>568.71</v>
      </c>
      <c r="C36" s="85">
        <f>1362306324.14/1000000</f>
        <v>1362.30632414</v>
      </c>
    </row>
    <row r="37" spans="1:4" x14ac:dyDescent="0.25">
      <c r="A37" s="3" t="s">
        <v>36</v>
      </c>
      <c r="B37" s="82"/>
      <c r="C37" s="85"/>
    </row>
    <row r="38" spans="1:4" x14ac:dyDescent="0.25">
      <c r="A38" s="3" t="s">
        <v>37</v>
      </c>
      <c r="B38" s="82">
        <v>8</v>
      </c>
      <c r="C38" s="85">
        <v>8</v>
      </c>
    </row>
    <row r="39" spans="1:4" x14ac:dyDescent="0.25">
      <c r="A39" s="3" t="s">
        <v>38</v>
      </c>
      <c r="B39" s="82">
        <v>9.26</v>
      </c>
      <c r="C39" s="85">
        <v>9.26</v>
      </c>
    </row>
    <row r="40" spans="1:4" ht="15.75" thickBot="1" x14ac:dyDescent="0.3">
      <c r="A40" s="39" t="s">
        <v>39</v>
      </c>
      <c r="B40" s="83">
        <v>12.03</v>
      </c>
      <c r="C40" s="67">
        <f>1.14+0.5+1.6+5.9+0.5+0.87+0.12+0.14+0.11+0.45+0.18+0.05+0.74+0.17+0.21+0.18+0.14+0.32+0.28+0.05+0.07+1.7+0.17+1.3+0.2+0.002+0.05+0.3+2.5</f>
        <v>19.942</v>
      </c>
    </row>
    <row r="41" spans="1:4" ht="30" customHeight="1" x14ac:dyDescent="0.25">
      <c r="A41" s="167" t="s">
        <v>40</v>
      </c>
      <c r="B41" s="179" t="s">
        <v>41</v>
      </c>
      <c r="C41" s="181"/>
    </row>
    <row r="42" spans="1:4" x14ac:dyDescent="0.25">
      <c r="A42" s="178"/>
      <c r="B42" s="169" t="s">
        <v>42</v>
      </c>
      <c r="C42" s="171"/>
    </row>
    <row r="43" spans="1:4" ht="15.75" thickBot="1" x14ac:dyDescent="0.3">
      <c r="A43" s="168"/>
      <c r="B43" s="182" t="s">
        <v>43</v>
      </c>
      <c r="C43" s="184"/>
    </row>
    <row r="44" spans="1:4" x14ac:dyDescent="0.25">
      <c r="A44" s="167" t="s">
        <v>44</v>
      </c>
      <c r="B44" s="152" t="s">
        <v>45</v>
      </c>
      <c r="C44" s="153"/>
    </row>
    <row r="45" spans="1:4" ht="15.75" thickBot="1" x14ac:dyDescent="0.3">
      <c r="A45" s="168"/>
      <c r="B45" s="156"/>
      <c r="C45" s="157"/>
    </row>
    <row r="46" spans="1:4" x14ac:dyDescent="0.25">
      <c r="A46" s="71" t="s">
        <v>46</v>
      </c>
      <c r="B46" s="134"/>
      <c r="C46" s="136"/>
    </row>
    <row r="47" spans="1:4" x14ac:dyDescent="0.25">
      <c r="A47" s="4" t="s">
        <v>47</v>
      </c>
      <c r="B47" s="164" t="s">
        <v>65</v>
      </c>
      <c r="C47" s="165"/>
    </row>
    <row r="48" spans="1:4" x14ac:dyDescent="0.25">
      <c r="A48" s="4" t="s">
        <v>48</v>
      </c>
      <c r="B48" s="164" t="s">
        <v>66</v>
      </c>
      <c r="C48" s="165"/>
    </row>
    <row r="49" spans="1:3" x14ac:dyDescent="0.25">
      <c r="A49" s="4" t="s">
        <v>49</v>
      </c>
      <c r="B49" s="164" t="s">
        <v>67</v>
      </c>
      <c r="C49" s="165"/>
    </row>
    <row r="50" spans="1:3" x14ac:dyDescent="0.25">
      <c r="A50" s="4" t="s">
        <v>50</v>
      </c>
      <c r="B50" s="164" t="s">
        <v>68</v>
      </c>
      <c r="C50" s="165"/>
    </row>
    <row r="51" spans="1:3" x14ac:dyDescent="0.25">
      <c r="A51" s="4" t="s">
        <v>51</v>
      </c>
      <c r="B51" s="169" t="s">
        <v>69</v>
      </c>
      <c r="C51" s="171"/>
    </row>
    <row r="52" spans="1:3" x14ac:dyDescent="0.25">
      <c r="A52" s="4" t="s">
        <v>52</v>
      </c>
      <c r="B52" s="169" t="s">
        <v>70</v>
      </c>
      <c r="C52" s="171"/>
    </row>
    <row r="53" spans="1:3" x14ac:dyDescent="0.25">
      <c r="A53" s="4" t="s">
        <v>53</v>
      </c>
      <c r="B53" s="169" t="s">
        <v>71</v>
      </c>
      <c r="C53" s="171"/>
    </row>
    <row r="54" spans="1:3" x14ac:dyDescent="0.25">
      <c r="A54" s="4" t="s">
        <v>54</v>
      </c>
      <c r="B54" s="169" t="s">
        <v>72</v>
      </c>
      <c r="C54" s="171"/>
    </row>
    <row r="55" spans="1:3" x14ac:dyDescent="0.25">
      <c r="A55" s="4" t="s">
        <v>55</v>
      </c>
      <c r="B55" s="169" t="s">
        <v>73</v>
      </c>
      <c r="C55" s="171"/>
    </row>
    <row r="56" spans="1:3" x14ac:dyDescent="0.25">
      <c r="A56" s="4" t="s">
        <v>56</v>
      </c>
      <c r="B56" s="164" t="s">
        <v>74</v>
      </c>
      <c r="C56" s="165"/>
    </row>
    <row r="57" spans="1:3" x14ac:dyDescent="0.25">
      <c r="A57" s="4" t="s">
        <v>57</v>
      </c>
      <c r="B57" s="169"/>
      <c r="C57" s="171"/>
    </row>
    <row r="58" spans="1:3" ht="13.5" customHeight="1" x14ac:dyDescent="0.25">
      <c r="A58" s="35" t="s">
        <v>58</v>
      </c>
      <c r="B58" s="169"/>
      <c r="C58" s="171"/>
    </row>
    <row r="59" spans="1:3" ht="13.5" customHeight="1" x14ac:dyDescent="0.25">
      <c r="A59" s="35" t="s">
        <v>59</v>
      </c>
      <c r="B59" s="169"/>
      <c r="C59" s="171"/>
    </row>
    <row r="60" spans="1:3" ht="13.5" customHeight="1" x14ac:dyDescent="0.25">
      <c r="A60" s="35" t="s">
        <v>60</v>
      </c>
      <c r="B60" s="164"/>
      <c r="C60" s="165"/>
    </row>
    <row r="61" spans="1:3" ht="13.5" customHeight="1" x14ac:dyDescent="0.25">
      <c r="A61" s="35" t="s">
        <v>61</v>
      </c>
      <c r="B61" s="164"/>
      <c r="C61" s="165"/>
    </row>
    <row r="62" spans="1:3" ht="13.5" customHeight="1" x14ac:dyDescent="0.25">
      <c r="A62" s="35" t="s">
        <v>62</v>
      </c>
      <c r="B62" s="164"/>
      <c r="C62" s="165"/>
    </row>
    <row r="63" spans="1:3" ht="25.5" x14ac:dyDescent="0.25">
      <c r="A63" s="4" t="s">
        <v>63</v>
      </c>
      <c r="B63" s="164"/>
      <c r="C63" s="165"/>
    </row>
    <row r="64" spans="1:3" ht="27" customHeight="1" thickBot="1" x14ac:dyDescent="0.3">
      <c r="A64" s="77" t="s">
        <v>64</v>
      </c>
      <c r="B64" s="110"/>
      <c r="C64" s="112"/>
    </row>
    <row r="65" spans="1:3" x14ac:dyDescent="0.25">
      <c r="A65" s="167" t="s">
        <v>75</v>
      </c>
      <c r="B65" s="134" t="s">
        <v>76</v>
      </c>
      <c r="C65" s="136"/>
    </row>
    <row r="66" spans="1:3" ht="57" customHeight="1" thickBot="1" x14ac:dyDescent="0.3">
      <c r="A66" s="168"/>
      <c r="B66" s="110"/>
      <c r="C66" s="112"/>
    </row>
    <row r="67" spans="1:3" ht="59.25" customHeight="1" thickBot="1" x14ac:dyDescent="0.3">
      <c r="A67" s="72" t="s">
        <v>77</v>
      </c>
      <c r="B67" s="131" t="s">
        <v>78</v>
      </c>
      <c r="C67" s="133"/>
    </row>
    <row r="68" spans="1:3" x14ac:dyDescent="0.25">
      <c r="A68" s="71" t="s">
        <v>79</v>
      </c>
      <c r="B68" s="134" t="s">
        <v>91</v>
      </c>
      <c r="C68" s="136"/>
    </row>
    <row r="69" spans="1:3" x14ac:dyDescent="0.25">
      <c r="A69" s="4" t="s">
        <v>80</v>
      </c>
      <c r="B69" s="164" t="s">
        <v>92</v>
      </c>
      <c r="C69" s="165"/>
    </row>
    <row r="70" spans="1:3" x14ac:dyDescent="0.25">
      <c r="A70" s="4" t="s">
        <v>81</v>
      </c>
      <c r="B70" s="164"/>
      <c r="C70" s="165"/>
    </row>
    <row r="71" spans="1:3" x14ac:dyDescent="0.25">
      <c r="A71" s="4" t="s">
        <v>82</v>
      </c>
      <c r="B71" s="148"/>
      <c r="C71" s="150"/>
    </row>
    <row r="72" spans="1:3" x14ac:dyDescent="0.25">
      <c r="A72" s="4" t="s">
        <v>83</v>
      </c>
      <c r="B72" s="148"/>
      <c r="C72" s="150"/>
    </row>
    <row r="73" spans="1:3" x14ac:dyDescent="0.25">
      <c r="A73" s="4" t="s">
        <v>84</v>
      </c>
      <c r="B73" s="148"/>
      <c r="C73" s="150"/>
    </row>
    <row r="74" spans="1:3" x14ac:dyDescent="0.25">
      <c r="A74" s="4" t="s">
        <v>85</v>
      </c>
      <c r="B74" s="148"/>
      <c r="C74" s="150"/>
    </row>
    <row r="75" spans="1:3" x14ac:dyDescent="0.25">
      <c r="A75" s="4" t="s">
        <v>86</v>
      </c>
      <c r="B75" s="148"/>
      <c r="C75" s="150"/>
    </row>
    <row r="76" spans="1:3" x14ac:dyDescent="0.25">
      <c r="A76" s="4" t="s">
        <v>87</v>
      </c>
      <c r="B76" s="148"/>
      <c r="C76" s="150"/>
    </row>
    <row r="77" spans="1:3" ht="38.25" x14ac:dyDescent="0.25">
      <c r="A77" s="4" t="s">
        <v>88</v>
      </c>
      <c r="B77" s="148"/>
      <c r="C77" s="150"/>
    </row>
    <row r="78" spans="1:3" x14ac:dyDescent="0.25">
      <c r="A78" s="4" t="s">
        <v>34</v>
      </c>
      <c r="B78" s="148"/>
      <c r="C78" s="150"/>
    </row>
    <row r="79" spans="1:3" x14ac:dyDescent="0.25">
      <c r="A79" s="4" t="s">
        <v>89</v>
      </c>
      <c r="B79" s="148"/>
      <c r="C79" s="150"/>
    </row>
    <row r="80" spans="1:3" x14ac:dyDescent="0.25">
      <c r="A80" s="4" t="s">
        <v>90</v>
      </c>
      <c r="B80" s="148"/>
      <c r="C80" s="150"/>
    </row>
    <row r="81" spans="1:3" ht="15.75" thickBot="1" x14ac:dyDescent="0.3">
      <c r="A81" s="77" t="s">
        <v>39</v>
      </c>
      <c r="B81" s="140"/>
      <c r="C81" s="141"/>
    </row>
    <row r="82" spans="1:3" x14ac:dyDescent="0.25">
      <c r="A82" s="71" t="s">
        <v>93</v>
      </c>
      <c r="B82" s="152" t="s">
        <v>174</v>
      </c>
      <c r="C82" s="158" t="str">
        <f>C23</f>
        <v>на 01.07.2018 г.</v>
      </c>
    </row>
    <row r="83" spans="1:3" x14ac:dyDescent="0.25">
      <c r="A83" s="4" t="s">
        <v>94</v>
      </c>
      <c r="B83" s="154"/>
      <c r="C83" s="159"/>
    </row>
    <row r="84" spans="1:3" ht="38.25" x14ac:dyDescent="0.25">
      <c r="A84" s="4" t="s">
        <v>95</v>
      </c>
      <c r="B84" s="154"/>
      <c r="C84" s="159"/>
    </row>
    <row r="85" spans="1:3" ht="15.75" thickBot="1" x14ac:dyDescent="0.3">
      <c r="A85" s="4" t="s">
        <v>96</v>
      </c>
      <c r="B85" s="156"/>
      <c r="C85" s="160"/>
    </row>
    <row r="86" spans="1:3" x14ac:dyDescent="0.25">
      <c r="A86" s="161" t="s">
        <v>97</v>
      </c>
      <c r="B86" s="75">
        <v>-0.25</v>
      </c>
      <c r="C86" s="227" t="s">
        <v>192</v>
      </c>
    </row>
    <row r="87" spans="1:3" x14ac:dyDescent="0.25">
      <c r="A87" s="161"/>
      <c r="B87" s="74" t="s">
        <v>98</v>
      </c>
      <c r="C87" s="228"/>
    </row>
    <row r="88" spans="1:3" x14ac:dyDescent="0.25">
      <c r="A88" s="161"/>
      <c r="B88" s="74" t="s">
        <v>99</v>
      </c>
      <c r="C88" s="228"/>
    </row>
    <row r="89" spans="1:3" ht="30.75" customHeight="1" x14ac:dyDescent="0.25">
      <c r="A89" s="161"/>
      <c r="B89" s="76" t="s">
        <v>100</v>
      </c>
      <c r="C89" s="228"/>
    </row>
    <row r="90" spans="1:3" ht="342" customHeight="1" thickBot="1" x14ac:dyDescent="0.3">
      <c r="A90" s="21"/>
      <c r="B90" s="79" t="s">
        <v>182</v>
      </c>
      <c r="C90" s="229"/>
    </row>
    <row r="91" spans="1:3" ht="15.75" thickBot="1" x14ac:dyDescent="0.3">
      <c r="A91" s="72" t="s">
        <v>101</v>
      </c>
      <c r="B91" s="131"/>
      <c r="C91" s="133"/>
    </row>
    <row r="92" spans="1:3" ht="15.75" thickBot="1" x14ac:dyDescent="0.3">
      <c r="A92" s="77" t="s">
        <v>102</v>
      </c>
      <c r="B92" s="142" t="s">
        <v>186</v>
      </c>
      <c r="C92" s="144"/>
    </row>
    <row r="93" spans="1:3" ht="15.75" thickBot="1" x14ac:dyDescent="0.3">
      <c r="A93" s="77" t="s">
        <v>103</v>
      </c>
      <c r="B93" s="145">
        <v>9.1999999999999998E-2</v>
      </c>
      <c r="C93" s="147"/>
    </row>
    <row r="94" spans="1:3" ht="15.75" thickBot="1" x14ac:dyDescent="0.3">
      <c r="A94" s="77" t="s">
        <v>104</v>
      </c>
      <c r="B94" s="128" t="s">
        <v>185</v>
      </c>
      <c r="C94" s="130"/>
    </row>
    <row r="95" spans="1:3" ht="15.75" thickBot="1" x14ac:dyDescent="0.3">
      <c r="A95" s="77" t="s">
        <v>105</v>
      </c>
      <c r="B95" s="225">
        <v>1.01</v>
      </c>
      <c r="C95" s="226"/>
    </row>
    <row r="96" spans="1:3" ht="26.25" thickBot="1" x14ac:dyDescent="0.3">
      <c r="A96" s="23" t="s">
        <v>106</v>
      </c>
      <c r="B96" s="131" t="s">
        <v>107</v>
      </c>
      <c r="C96" s="133"/>
    </row>
    <row r="97" spans="1:3" ht="15.75" thickBot="1" x14ac:dyDescent="0.3">
      <c r="A97" s="72" t="s">
        <v>108</v>
      </c>
      <c r="B97" s="131" t="s">
        <v>109</v>
      </c>
      <c r="C97" s="133"/>
    </row>
    <row r="98" spans="1:3" ht="26.25" thickBot="1" x14ac:dyDescent="0.3">
      <c r="A98" s="72" t="s">
        <v>110</v>
      </c>
      <c r="B98" s="131" t="s">
        <v>111</v>
      </c>
      <c r="C98" s="133"/>
    </row>
    <row r="99" spans="1:3" x14ac:dyDescent="0.25">
      <c r="A99" s="73" t="s">
        <v>112</v>
      </c>
      <c r="B99" s="134"/>
      <c r="C99" s="136"/>
    </row>
    <row r="100" spans="1:3" ht="25.5" x14ac:dyDescent="0.25">
      <c r="A100" s="33" t="s">
        <v>113</v>
      </c>
      <c r="B100" s="137" t="s">
        <v>114</v>
      </c>
      <c r="C100" s="139"/>
    </row>
    <row r="101" spans="1:3" x14ac:dyDescent="0.25">
      <c r="A101" s="34" t="s">
        <v>115</v>
      </c>
      <c r="B101" s="107"/>
      <c r="C101" s="109"/>
    </row>
    <row r="102" spans="1:3" x14ac:dyDescent="0.25">
      <c r="A102" s="34" t="s">
        <v>116</v>
      </c>
      <c r="B102" s="107"/>
      <c r="C102" s="109"/>
    </row>
    <row r="103" spans="1:3" x14ac:dyDescent="0.25">
      <c r="A103" s="34" t="s">
        <v>117</v>
      </c>
      <c r="B103" s="107"/>
      <c r="C103" s="109"/>
    </row>
    <row r="104" spans="1:3" ht="26.25" thickBot="1" x14ac:dyDescent="0.3">
      <c r="A104" s="77" t="s">
        <v>118</v>
      </c>
      <c r="B104" s="110" t="s">
        <v>119</v>
      </c>
      <c r="C104" s="112"/>
    </row>
    <row r="105" spans="1:3" ht="27.75" customHeight="1" x14ac:dyDescent="0.25">
      <c r="A105" s="97" t="s">
        <v>120</v>
      </c>
      <c r="B105" s="113" t="s">
        <v>122</v>
      </c>
      <c r="C105" s="115"/>
    </row>
    <row r="106" spans="1:3" ht="39" thickBot="1" x14ac:dyDescent="0.3">
      <c r="A106" s="96" t="s">
        <v>121</v>
      </c>
      <c r="B106" s="116"/>
      <c r="C106" s="118"/>
    </row>
    <row r="107" spans="1:3" ht="41.25" customHeight="1" x14ac:dyDescent="0.25">
      <c r="A107" s="98" t="s">
        <v>189</v>
      </c>
      <c r="B107" s="119" t="s">
        <v>128</v>
      </c>
      <c r="C107" s="121"/>
    </row>
    <row r="108" spans="1:3" x14ac:dyDescent="0.25">
      <c r="A108" s="4" t="s">
        <v>124</v>
      </c>
      <c r="B108" s="122"/>
      <c r="C108" s="124"/>
    </row>
    <row r="109" spans="1:3" x14ac:dyDescent="0.25">
      <c r="A109" s="4" t="s">
        <v>125</v>
      </c>
      <c r="B109" s="122"/>
      <c r="C109" s="124"/>
    </row>
    <row r="110" spans="1:3" x14ac:dyDescent="0.25">
      <c r="A110" s="4" t="s">
        <v>126</v>
      </c>
      <c r="B110" s="122"/>
      <c r="C110" s="124"/>
    </row>
    <row r="111" spans="1:3" x14ac:dyDescent="0.25">
      <c r="A111" s="4" t="s">
        <v>127</v>
      </c>
      <c r="B111" s="122"/>
      <c r="C111" s="124"/>
    </row>
    <row r="112" spans="1:3" ht="15.75" thickBot="1" x14ac:dyDescent="0.3">
      <c r="A112" s="77" t="s">
        <v>39</v>
      </c>
      <c r="B112" s="125"/>
      <c r="C112" s="127"/>
    </row>
    <row r="113" spans="1:3" ht="51.75" thickBot="1" x14ac:dyDescent="0.3">
      <c r="A113" s="96" t="s">
        <v>180</v>
      </c>
      <c r="B113" s="128" t="s">
        <v>129</v>
      </c>
      <c r="C113" s="130"/>
    </row>
    <row r="114" spans="1:3" x14ac:dyDescent="0.25">
      <c r="A114" s="17"/>
      <c r="B114" s="17"/>
      <c r="C114" s="17"/>
    </row>
  </sheetData>
  <mergeCells count="86">
    <mergeCell ref="B103:C103"/>
    <mergeCell ref="B104:C104"/>
    <mergeCell ref="B105:C106"/>
    <mergeCell ref="B107:C112"/>
    <mergeCell ref="B113:C113"/>
    <mergeCell ref="B102:C102"/>
    <mergeCell ref="B91:C91"/>
    <mergeCell ref="B92:C92"/>
    <mergeCell ref="B93:C93"/>
    <mergeCell ref="B94:C94"/>
    <mergeCell ref="B95:C95"/>
    <mergeCell ref="B96:C96"/>
    <mergeCell ref="B97:C97"/>
    <mergeCell ref="B98:C98"/>
    <mergeCell ref="B99:C99"/>
    <mergeCell ref="B100:C100"/>
    <mergeCell ref="B101:C101"/>
    <mergeCell ref="B80:C80"/>
    <mergeCell ref="B81:C81"/>
    <mergeCell ref="B82:B85"/>
    <mergeCell ref="C82:C85"/>
    <mergeCell ref="A86:A89"/>
    <mergeCell ref="C86:C90"/>
    <mergeCell ref="A65:A66"/>
    <mergeCell ref="B65:C66"/>
    <mergeCell ref="B79:C79"/>
    <mergeCell ref="B68:C68"/>
    <mergeCell ref="B69:C69"/>
    <mergeCell ref="B70:C70"/>
    <mergeCell ref="B71:C71"/>
    <mergeCell ref="B72:C72"/>
    <mergeCell ref="B73:C73"/>
    <mergeCell ref="B74:C74"/>
    <mergeCell ref="B75:C75"/>
    <mergeCell ref="B76:C76"/>
    <mergeCell ref="B77:C77"/>
    <mergeCell ref="B78:C78"/>
    <mergeCell ref="B67:C67"/>
    <mergeCell ref="B56:C56"/>
    <mergeCell ref="B57:C57"/>
    <mergeCell ref="B58:C58"/>
    <mergeCell ref="B59:C59"/>
    <mergeCell ref="B60:C60"/>
    <mergeCell ref="B61:C61"/>
    <mergeCell ref="B62:C62"/>
    <mergeCell ref="B63:C63"/>
    <mergeCell ref="B64:C64"/>
    <mergeCell ref="B55:C55"/>
    <mergeCell ref="A44:A45"/>
    <mergeCell ref="B44:C45"/>
    <mergeCell ref="B46:C46"/>
    <mergeCell ref="B47:C47"/>
    <mergeCell ref="B48:C48"/>
    <mergeCell ref="B49:C49"/>
    <mergeCell ref="B50:C50"/>
    <mergeCell ref="B51:C51"/>
    <mergeCell ref="B52:C52"/>
    <mergeCell ref="B53:C53"/>
    <mergeCell ref="B54:C54"/>
    <mergeCell ref="A41:A43"/>
    <mergeCell ref="B41:C41"/>
    <mergeCell ref="B42:C42"/>
    <mergeCell ref="B43:C43"/>
    <mergeCell ref="B15:C15"/>
    <mergeCell ref="B16:C16"/>
    <mergeCell ref="B17:C17"/>
    <mergeCell ref="B18:C18"/>
    <mergeCell ref="B19:C19"/>
    <mergeCell ref="B20:C20"/>
    <mergeCell ref="B21:C21"/>
    <mergeCell ref="B22:C22"/>
    <mergeCell ref="A27:A28"/>
    <mergeCell ref="B29:C29"/>
    <mergeCell ref="A30:A31"/>
    <mergeCell ref="B14:C14"/>
    <mergeCell ref="A1:C1"/>
    <mergeCell ref="A3:C3"/>
    <mergeCell ref="A5:C5"/>
    <mergeCell ref="A6:C6"/>
    <mergeCell ref="B7:C7"/>
    <mergeCell ref="B8:C8"/>
    <mergeCell ref="B9:C9"/>
    <mergeCell ref="B10:C10"/>
    <mergeCell ref="B11:C11"/>
    <mergeCell ref="B12:C12"/>
    <mergeCell ref="B13:C13"/>
  </mergeCells>
  <hyperlinks>
    <hyperlink ref="B11" r:id="rId1" xr:uid="{5216B343-3FFA-46EE-80A5-B66499F24084}"/>
  </hyperlinks>
  <pageMargins left="0.70866141732283472" right="0.39370078740157483" top="0.19685039370078741" bottom="0.19685039370078741" header="0.31496062992125984" footer="0.31496062992125984"/>
  <pageSetup paperSize="9" scale="60" fitToHeight="5" orientation="portrait" horizontalDpi="1200" verticalDpi="1200" r:id="rId2"/>
  <rowBreaks count="1" manualBreakCount="1">
    <brk id="67"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91772-9552-4A54-8DCC-643C45BB823D}">
  <dimension ref="A1:F23"/>
  <sheetViews>
    <sheetView view="pageBreakPreview" zoomScaleNormal="100" zoomScaleSheetLayoutView="100" workbookViewId="0">
      <selection activeCell="G12" sqref="G12"/>
    </sheetView>
  </sheetViews>
  <sheetFormatPr defaultColWidth="37.5703125" defaultRowHeight="15" x14ac:dyDescent="0.25"/>
  <cols>
    <col min="1" max="1" width="37.140625" bestFit="1" customWidth="1"/>
    <col min="2" max="2" width="12.28515625" customWidth="1"/>
    <col min="3" max="3" width="16.140625" customWidth="1"/>
    <col min="4" max="4" width="23.5703125" customWidth="1"/>
    <col min="5" max="5" width="19.5703125" customWidth="1"/>
    <col min="6" max="6" width="18" customWidth="1"/>
    <col min="7" max="7" width="26.42578125" customWidth="1"/>
    <col min="8" max="8" width="5.5703125" customWidth="1"/>
    <col min="9" max="9" width="15.140625" customWidth="1"/>
    <col min="10" max="10" width="16.85546875" customWidth="1"/>
  </cols>
  <sheetData>
    <row r="1" spans="1:6" ht="15.75" x14ac:dyDescent="0.25">
      <c r="A1" s="217" t="s">
        <v>148</v>
      </c>
      <c r="B1" s="217"/>
      <c r="C1" s="217"/>
      <c r="D1" s="217"/>
      <c r="E1" s="217"/>
      <c r="F1" s="217"/>
    </row>
    <row r="2" spans="1:6" ht="15.75" thickBot="1" x14ac:dyDescent="0.3">
      <c r="A2" s="218" t="s">
        <v>149</v>
      </c>
      <c r="B2" s="218"/>
      <c r="C2" s="218"/>
      <c r="D2" s="218"/>
      <c r="E2" s="218"/>
      <c r="F2" s="218"/>
    </row>
    <row r="3" spans="1:6" ht="15.75" thickBot="1" x14ac:dyDescent="0.3">
      <c r="A3" s="219" t="s">
        <v>150</v>
      </c>
      <c r="B3" s="222" t="s">
        <v>151</v>
      </c>
      <c r="C3" s="223"/>
      <c r="D3" s="224" t="s">
        <v>152</v>
      </c>
      <c r="E3" s="222"/>
      <c r="F3" s="223"/>
    </row>
    <row r="4" spans="1:6" ht="72" customHeight="1" x14ac:dyDescent="0.25">
      <c r="A4" s="220"/>
      <c r="B4" s="219" t="s">
        <v>153</v>
      </c>
      <c r="C4" s="219" t="s">
        <v>175</v>
      </c>
      <c r="D4" s="95" t="s">
        <v>178</v>
      </c>
      <c r="E4" s="95" t="s">
        <v>179</v>
      </c>
      <c r="F4" s="95" t="s">
        <v>177</v>
      </c>
    </row>
    <row r="5" spans="1:6" ht="18.75" customHeight="1" thickBot="1" x14ac:dyDescent="0.3">
      <c r="A5" s="221"/>
      <c r="B5" s="221"/>
      <c r="C5" s="221"/>
      <c r="D5" s="56" t="s">
        <v>190</v>
      </c>
      <c r="E5" s="56" t="s">
        <v>190</v>
      </c>
      <c r="F5" s="56" t="s">
        <v>190</v>
      </c>
    </row>
    <row r="6" spans="1:6" ht="15.75" thickBot="1" x14ac:dyDescent="0.3">
      <c r="A6" s="11">
        <v>1</v>
      </c>
      <c r="B6" s="11">
        <v>2</v>
      </c>
      <c r="C6" s="11">
        <v>3</v>
      </c>
      <c r="D6" s="11">
        <v>4</v>
      </c>
      <c r="E6" s="11">
        <v>5</v>
      </c>
      <c r="F6" s="11">
        <v>6</v>
      </c>
    </row>
    <row r="7" spans="1:6" ht="41.25" thickBot="1" x14ac:dyDescent="0.3">
      <c r="A7" s="12" t="s">
        <v>154</v>
      </c>
      <c r="B7" s="90">
        <f>B9+B10</f>
        <v>3589.0699999999997</v>
      </c>
      <c r="C7" s="90">
        <f>C9+C10</f>
        <v>3589.0699999999997</v>
      </c>
      <c r="D7" s="86">
        <f>D9+D10</f>
        <v>1886</v>
      </c>
      <c r="E7" s="86">
        <f>E9+E10</f>
        <v>1869.971</v>
      </c>
      <c r="F7" s="52"/>
    </row>
    <row r="8" spans="1:6" ht="15.75" thickBot="1" x14ac:dyDescent="0.3">
      <c r="A8" s="31" t="s">
        <v>24</v>
      </c>
      <c r="B8" s="91"/>
      <c r="C8" s="91"/>
      <c r="D8" s="87"/>
      <c r="E8" s="87"/>
      <c r="F8" s="52"/>
    </row>
    <row r="9" spans="1:6" ht="15.75" thickBot="1" x14ac:dyDescent="0.3">
      <c r="A9" s="13" t="s">
        <v>155</v>
      </c>
      <c r="B9" s="91">
        <v>1129.07</v>
      </c>
      <c r="C9" s="91">
        <v>1129.07</v>
      </c>
      <c r="D9" s="87">
        <f>1091</f>
        <v>1091</v>
      </c>
      <c r="E9" s="87">
        <f>D9-16.029</f>
        <v>1074.971</v>
      </c>
      <c r="F9" s="52"/>
    </row>
    <row r="10" spans="1:6" ht="27.75" thickBot="1" x14ac:dyDescent="0.3">
      <c r="A10" s="13" t="s">
        <v>156</v>
      </c>
      <c r="B10" s="91">
        <f>B12</f>
        <v>2460</v>
      </c>
      <c r="C10" s="91">
        <f>C12</f>
        <v>2460</v>
      </c>
      <c r="D10" s="87">
        <f>D12</f>
        <v>795</v>
      </c>
      <c r="E10" s="87">
        <f t="shared" ref="E10" si="0">E12</f>
        <v>795</v>
      </c>
      <c r="F10" s="57"/>
    </row>
    <row r="11" spans="1:6" ht="15" customHeight="1" x14ac:dyDescent="0.25">
      <c r="A11" s="46" t="s">
        <v>157</v>
      </c>
      <c r="B11" s="92"/>
      <c r="C11" s="92"/>
      <c r="D11" s="88"/>
      <c r="E11" s="88"/>
      <c r="F11" s="53"/>
    </row>
    <row r="12" spans="1:6" x14ac:dyDescent="0.25">
      <c r="A12" s="47" t="s">
        <v>158</v>
      </c>
      <c r="B12" s="93">
        <v>2460</v>
      </c>
      <c r="C12" s="93">
        <v>2460</v>
      </c>
      <c r="D12" s="89">
        <v>795</v>
      </c>
      <c r="E12" s="89">
        <f>D12</f>
        <v>795</v>
      </c>
      <c r="F12" s="55"/>
    </row>
    <row r="13" spans="1:6" x14ac:dyDescent="0.25">
      <c r="A13" s="47" t="s">
        <v>159</v>
      </c>
      <c r="B13" s="55"/>
      <c r="C13" s="55"/>
      <c r="D13" s="55"/>
      <c r="E13" s="55"/>
      <c r="F13" s="55"/>
    </row>
    <row r="14" spans="1:6" x14ac:dyDescent="0.25">
      <c r="A14" s="48" t="s">
        <v>24</v>
      </c>
      <c r="B14" s="55"/>
      <c r="C14" s="55"/>
      <c r="D14" s="55"/>
      <c r="E14" s="55"/>
      <c r="F14" s="55"/>
    </row>
    <row r="15" spans="1:6" x14ac:dyDescent="0.25">
      <c r="A15" s="48" t="s">
        <v>160</v>
      </c>
      <c r="B15" s="55"/>
      <c r="C15" s="55"/>
      <c r="D15" s="55"/>
      <c r="E15" s="55"/>
      <c r="F15" s="55"/>
    </row>
    <row r="16" spans="1:6" x14ac:dyDescent="0.25">
      <c r="A16" s="48" t="s">
        <v>161</v>
      </c>
      <c r="B16" s="55"/>
      <c r="C16" s="55"/>
      <c r="D16" s="55"/>
      <c r="E16" s="55"/>
      <c r="F16" s="55"/>
    </row>
    <row r="17" spans="1:6" x14ac:dyDescent="0.25">
      <c r="A17" s="48" t="s">
        <v>162</v>
      </c>
      <c r="B17" s="55"/>
      <c r="C17" s="55"/>
      <c r="D17" s="55"/>
      <c r="E17" s="55"/>
      <c r="F17" s="55"/>
    </row>
    <row r="18" spans="1:6" ht="27" x14ac:dyDescent="0.25">
      <c r="A18" s="47" t="s">
        <v>163</v>
      </c>
      <c r="B18" s="215"/>
      <c r="C18" s="215"/>
      <c r="D18" s="215"/>
      <c r="E18" s="215"/>
      <c r="F18" s="215"/>
    </row>
    <row r="19" spans="1:6" ht="27" x14ac:dyDescent="0.25">
      <c r="A19" s="48" t="s">
        <v>164</v>
      </c>
      <c r="B19" s="215"/>
      <c r="C19" s="215"/>
      <c r="D19" s="215"/>
      <c r="E19" s="215"/>
      <c r="F19" s="215"/>
    </row>
    <row r="20" spans="1:6" ht="27" x14ac:dyDescent="0.25">
      <c r="A20" s="47" t="s">
        <v>165</v>
      </c>
      <c r="B20" s="215"/>
      <c r="C20" s="215"/>
      <c r="D20" s="215"/>
      <c r="E20" s="215"/>
      <c r="F20" s="215"/>
    </row>
    <row r="21" spans="1:6" ht="27.75" thickBot="1" x14ac:dyDescent="0.3">
      <c r="A21" s="49" t="s">
        <v>166</v>
      </c>
      <c r="B21" s="216"/>
      <c r="C21" s="216"/>
      <c r="D21" s="216"/>
      <c r="E21" s="216"/>
      <c r="F21" s="216"/>
    </row>
    <row r="22" spans="1:6" x14ac:dyDescent="0.25">
      <c r="A22" s="14"/>
    </row>
    <row r="23" spans="1:6" x14ac:dyDescent="0.25">
      <c r="A23" s="15"/>
    </row>
  </sheetData>
  <mergeCells count="17">
    <mergeCell ref="B18:B19"/>
    <mergeCell ref="C18:C19"/>
    <mergeCell ref="D18:D19"/>
    <mergeCell ref="E18:E19"/>
    <mergeCell ref="F18:F19"/>
    <mergeCell ref="B20:B21"/>
    <mergeCell ref="C20:C21"/>
    <mergeCell ref="D20:D21"/>
    <mergeCell ref="E20:E21"/>
    <mergeCell ref="F20:F21"/>
    <mergeCell ref="A1:F1"/>
    <mergeCell ref="A2:F2"/>
    <mergeCell ref="A3:A5"/>
    <mergeCell ref="B3:C3"/>
    <mergeCell ref="D3:F3"/>
    <mergeCell ref="B4:B5"/>
    <mergeCell ref="C4:C5"/>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view="pageBreakPreview" zoomScaleNormal="100" zoomScaleSheetLayoutView="100" workbookViewId="0">
      <selection activeCell="I20" sqref="I20"/>
    </sheetView>
  </sheetViews>
  <sheetFormatPr defaultRowHeight="15" x14ac:dyDescent="0.25"/>
  <cols>
    <col min="1" max="1" width="29.42578125" style="20" customWidth="1"/>
    <col min="2" max="2" width="11.42578125" style="20" customWidth="1"/>
    <col min="3" max="3" width="16.28515625" style="20" customWidth="1"/>
    <col min="4" max="4" width="15.28515625" style="20" customWidth="1"/>
    <col min="5" max="5" width="16.140625" style="20" customWidth="1"/>
    <col min="6" max="6" width="12.42578125" style="20" customWidth="1"/>
    <col min="7" max="7" width="13.42578125" style="20" customWidth="1"/>
    <col min="8" max="11" width="9.140625" style="20"/>
    <col min="12" max="12" width="16.140625" style="20" customWidth="1"/>
    <col min="13" max="16384" width="9.140625" style="20"/>
  </cols>
  <sheetData>
    <row r="1" spans="1:5" ht="15.75" x14ac:dyDescent="0.25">
      <c r="A1" s="217" t="s">
        <v>130</v>
      </c>
      <c r="B1" s="217"/>
      <c r="C1" s="217"/>
      <c r="D1" s="217"/>
      <c r="E1" s="217"/>
    </row>
    <row r="2" spans="1:5" ht="15.75" thickBot="1" x14ac:dyDescent="0.3">
      <c r="A2" s="5"/>
    </row>
    <row r="3" spans="1:5" ht="70.5" customHeight="1" thickBot="1" x14ac:dyDescent="0.3">
      <c r="A3" s="6" t="s">
        <v>131</v>
      </c>
      <c r="B3" s="7" t="s">
        <v>132</v>
      </c>
      <c r="C3" s="7" t="s">
        <v>133</v>
      </c>
      <c r="D3" s="7" t="s">
        <v>134</v>
      </c>
      <c r="E3" s="7" t="s">
        <v>135</v>
      </c>
    </row>
    <row r="4" spans="1:5" ht="15.75" thickBot="1" x14ac:dyDescent="0.3">
      <c r="A4" s="8">
        <v>1</v>
      </c>
      <c r="B4" s="9">
        <v>2</v>
      </c>
      <c r="C4" s="9">
        <v>3</v>
      </c>
      <c r="D4" s="9">
        <v>4</v>
      </c>
      <c r="E4" s="9">
        <v>5</v>
      </c>
    </row>
    <row r="5" spans="1:5" ht="15.75" thickBot="1" x14ac:dyDescent="0.3">
      <c r="A5" s="16" t="s">
        <v>136</v>
      </c>
      <c r="B5" s="19"/>
      <c r="C5" s="19"/>
      <c r="D5" s="19"/>
      <c r="E5" s="19"/>
    </row>
    <row r="6" spans="1:5" ht="26.25" thickBot="1" x14ac:dyDescent="0.3">
      <c r="A6" s="16" t="s">
        <v>137</v>
      </c>
      <c r="B6" s="19"/>
      <c r="C6" s="19"/>
      <c r="D6" s="19"/>
      <c r="E6" s="19"/>
    </row>
    <row r="7" spans="1:5" ht="25.5" x14ac:dyDescent="0.25">
      <c r="A7" s="4" t="s">
        <v>138</v>
      </c>
      <c r="B7" s="158"/>
      <c r="C7" s="158"/>
      <c r="D7" s="158"/>
      <c r="E7" s="158"/>
    </row>
    <row r="8" spans="1:5" ht="15.75" thickBot="1" x14ac:dyDescent="0.3">
      <c r="A8" s="16" t="s">
        <v>139</v>
      </c>
      <c r="B8" s="160"/>
      <c r="C8" s="160"/>
      <c r="D8" s="160"/>
      <c r="E8" s="160"/>
    </row>
    <row r="9" spans="1:5" ht="51.75" thickBot="1" x14ac:dyDescent="0.3">
      <c r="A9" s="16" t="s">
        <v>140</v>
      </c>
      <c r="B9" s="19"/>
      <c r="C9" s="19"/>
      <c r="D9" s="19"/>
      <c r="E9" s="19"/>
    </row>
    <row r="10" spans="1:5" ht="26.25" thickBot="1" x14ac:dyDescent="0.3">
      <c r="A10" s="16" t="s">
        <v>141</v>
      </c>
      <c r="B10" s="19"/>
      <c r="C10" s="18"/>
      <c r="D10" s="18"/>
      <c r="E10" s="18"/>
    </row>
    <row r="11" spans="1:5" ht="26.25" thickBot="1" x14ac:dyDescent="0.3">
      <c r="A11" s="16" t="s">
        <v>142</v>
      </c>
      <c r="B11" s="19"/>
      <c r="C11" s="19"/>
      <c r="D11" s="19"/>
      <c r="E11" s="19"/>
    </row>
    <row r="12" spans="1:5" ht="26.25" thickBot="1" x14ac:dyDescent="0.3">
      <c r="A12" s="16" t="s">
        <v>143</v>
      </c>
      <c r="B12" s="19"/>
      <c r="C12" s="19"/>
      <c r="D12" s="19"/>
      <c r="E12" s="19"/>
    </row>
    <row r="13" spans="1:5" ht="26.25" thickBot="1" x14ac:dyDescent="0.3">
      <c r="A13" s="16" t="s">
        <v>144</v>
      </c>
      <c r="B13" s="19"/>
      <c r="C13" s="19"/>
      <c r="D13" s="19"/>
      <c r="E13" s="19"/>
    </row>
    <row r="14" spans="1:5" x14ac:dyDescent="0.25">
      <c r="A14" s="231" t="s">
        <v>145</v>
      </c>
      <c r="B14" s="158"/>
      <c r="C14" s="158"/>
      <c r="D14" s="158"/>
      <c r="E14" s="158"/>
    </row>
    <row r="15" spans="1:5" ht="15.75" thickBot="1" x14ac:dyDescent="0.3">
      <c r="A15" s="232"/>
      <c r="B15" s="160"/>
      <c r="C15" s="160"/>
      <c r="D15" s="160"/>
      <c r="E15" s="160"/>
    </row>
    <row r="16" spans="1:5" ht="16.5" x14ac:dyDescent="0.25">
      <c r="A16" s="10"/>
    </row>
  </sheetData>
  <mergeCells count="10">
    <mergeCell ref="A1:E1"/>
    <mergeCell ref="B7:B8"/>
    <mergeCell ref="C7:C8"/>
    <mergeCell ref="D7:D8"/>
    <mergeCell ref="E7:E8"/>
    <mergeCell ref="A14:A15"/>
    <mergeCell ref="B14:B15"/>
    <mergeCell ref="C14:C15"/>
    <mergeCell ref="D14:D15"/>
    <mergeCell ref="E14:E15"/>
  </mergeCells>
  <pageMargins left="0.70866141732283472" right="0.31496062992125984" top="0.74803149606299213" bottom="0.74803149606299213" header="0.31496062992125984" footer="0.31496062992125984"/>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D98C5-0DE4-4C5E-8438-6072AB28C454}">
  <sheetPr>
    <tabColor rgb="FFFFFF00"/>
    <pageSetUpPr fitToPage="1"/>
  </sheetPr>
  <dimension ref="A1:F117"/>
  <sheetViews>
    <sheetView tabSelected="1" view="pageBreakPreview" zoomScaleNormal="100" zoomScaleSheetLayoutView="100" workbookViewId="0">
      <selection activeCell="A114" sqref="A114"/>
    </sheetView>
  </sheetViews>
  <sheetFormatPr defaultRowHeight="15" x14ac:dyDescent="0.25"/>
  <cols>
    <col min="1" max="1" width="53.5703125" style="20" customWidth="1"/>
    <col min="2" max="2" width="37" style="20" customWidth="1"/>
    <col min="3" max="3" width="55.7109375" style="20" customWidth="1"/>
    <col min="4" max="4" width="13.7109375" style="20" bestFit="1" customWidth="1"/>
    <col min="5" max="5" width="12.42578125" style="20" customWidth="1"/>
    <col min="6" max="6" width="13.42578125" style="20" customWidth="1"/>
    <col min="7" max="10" width="9.140625" style="20"/>
    <col min="11" max="11" width="16.140625" style="20" customWidth="1"/>
    <col min="12" max="16384" width="9.140625" style="20"/>
  </cols>
  <sheetData>
    <row r="1" spans="1:3" ht="18.75" x14ac:dyDescent="0.25">
      <c r="A1" s="238" t="s">
        <v>0</v>
      </c>
      <c r="B1" s="238"/>
      <c r="C1" s="238"/>
    </row>
    <row r="2" spans="1:3" ht="9" customHeight="1" x14ac:dyDescent="0.25">
      <c r="A2" s="99"/>
    </row>
    <row r="3" spans="1:3" ht="18.75" x14ac:dyDescent="0.25">
      <c r="A3" s="237" t="s">
        <v>1</v>
      </c>
      <c r="B3" s="237"/>
      <c r="C3" s="237"/>
    </row>
    <row r="4" spans="1:3" ht="7.5" customHeight="1" x14ac:dyDescent="0.25">
      <c r="A4" s="99"/>
    </row>
    <row r="5" spans="1:3" ht="35.25" customHeight="1" x14ac:dyDescent="0.25">
      <c r="A5" s="241" t="s">
        <v>193</v>
      </c>
      <c r="B5" s="241"/>
      <c r="C5" s="241"/>
    </row>
    <row r="6" spans="1:3" ht="15.75" thickBot="1" x14ac:dyDescent="0.3">
      <c r="A6" s="211" t="s">
        <v>2</v>
      </c>
      <c r="B6" s="211"/>
      <c r="C6" s="211"/>
    </row>
    <row r="7" spans="1:3" ht="15.75" customHeight="1" x14ac:dyDescent="0.25">
      <c r="A7" s="100" t="s">
        <v>3</v>
      </c>
      <c r="B7" s="134"/>
      <c r="C7" s="136"/>
    </row>
    <row r="8" spans="1:3" ht="25.5" x14ac:dyDescent="0.25">
      <c r="A8" s="1" t="s">
        <v>4</v>
      </c>
      <c r="B8" s="212" t="s">
        <v>8</v>
      </c>
      <c r="C8" s="214"/>
    </row>
    <row r="9" spans="1:3" x14ac:dyDescent="0.25">
      <c r="A9" s="1" t="s">
        <v>5</v>
      </c>
      <c r="B9" s="196" t="s">
        <v>169</v>
      </c>
      <c r="C9" s="198"/>
    </row>
    <row r="10" spans="1:3" x14ac:dyDescent="0.25">
      <c r="A10" s="1" t="s">
        <v>6</v>
      </c>
      <c r="B10" s="196" t="s">
        <v>168</v>
      </c>
      <c r="C10" s="198"/>
    </row>
    <row r="11" spans="1:3" ht="15.75" thickBot="1" x14ac:dyDescent="0.3">
      <c r="A11" s="2" t="s">
        <v>7</v>
      </c>
      <c r="B11" s="199" t="s">
        <v>167</v>
      </c>
      <c r="C11" s="201"/>
    </row>
    <row r="12" spans="1:3" x14ac:dyDescent="0.25">
      <c r="A12" s="102" t="s">
        <v>9</v>
      </c>
      <c r="B12" s="119"/>
      <c r="C12" s="121"/>
    </row>
    <row r="13" spans="1:3" x14ac:dyDescent="0.25">
      <c r="A13" s="1" t="s">
        <v>10</v>
      </c>
      <c r="B13" s="202" t="s">
        <v>173</v>
      </c>
      <c r="C13" s="204"/>
    </row>
    <row r="14" spans="1:3" x14ac:dyDescent="0.25">
      <c r="A14" s="1" t="s">
        <v>5</v>
      </c>
      <c r="B14" s="205" t="s">
        <v>172</v>
      </c>
      <c r="C14" s="207"/>
    </row>
    <row r="15" spans="1:3" x14ac:dyDescent="0.25">
      <c r="A15" s="1" t="s">
        <v>6</v>
      </c>
      <c r="B15" s="205" t="s">
        <v>171</v>
      </c>
      <c r="C15" s="207"/>
    </row>
    <row r="16" spans="1:3" ht="15.75" thickBot="1" x14ac:dyDescent="0.3">
      <c r="A16" s="2" t="s">
        <v>7</v>
      </c>
      <c r="B16" s="140" t="s">
        <v>170</v>
      </c>
      <c r="C16" s="141"/>
    </row>
    <row r="17" spans="1:6" ht="55.5" customHeight="1" thickBot="1" x14ac:dyDescent="0.3">
      <c r="A17" s="101" t="s">
        <v>11</v>
      </c>
      <c r="B17" s="131" t="s">
        <v>12</v>
      </c>
      <c r="C17" s="133"/>
    </row>
    <row r="18" spans="1:6" ht="35.25" customHeight="1" thickBot="1" x14ac:dyDescent="0.3">
      <c r="A18" s="101" t="s">
        <v>13</v>
      </c>
      <c r="B18" s="128" t="s">
        <v>14</v>
      </c>
      <c r="C18" s="130"/>
    </row>
    <row r="19" spans="1:6" ht="26.25" thickBot="1" x14ac:dyDescent="0.3">
      <c r="A19" s="101" t="s">
        <v>15</v>
      </c>
      <c r="B19" s="128" t="s">
        <v>16</v>
      </c>
      <c r="C19" s="130"/>
    </row>
    <row r="20" spans="1:6" ht="39" thickBot="1" x14ac:dyDescent="0.3">
      <c r="A20" s="101" t="s">
        <v>17</v>
      </c>
      <c r="B20" s="128" t="s">
        <v>18</v>
      </c>
      <c r="C20" s="130"/>
    </row>
    <row r="21" spans="1:6" ht="31.5" customHeight="1" thickBot="1" x14ac:dyDescent="0.3">
      <c r="A21" s="101" t="s">
        <v>19</v>
      </c>
      <c r="B21" s="128" t="s">
        <v>20</v>
      </c>
      <c r="C21" s="130"/>
    </row>
    <row r="22" spans="1:6" ht="15.75" thickBot="1" x14ac:dyDescent="0.3">
      <c r="A22" s="101" t="s">
        <v>21</v>
      </c>
      <c r="B22" s="128" t="s">
        <v>22</v>
      </c>
      <c r="C22" s="130"/>
    </row>
    <row r="23" spans="1:6" ht="30.75" customHeight="1" thickBot="1" x14ac:dyDescent="0.3">
      <c r="A23" s="102" t="s">
        <v>23</v>
      </c>
      <c r="B23" s="41" t="s">
        <v>191</v>
      </c>
      <c r="C23" s="41" t="s">
        <v>194</v>
      </c>
      <c r="E23" s="22"/>
      <c r="F23" s="22"/>
    </row>
    <row r="24" spans="1:6" ht="15.75" thickBot="1" x14ac:dyDescent="0.3">
      <c r="A24" s="106" t="s">
        <v>24</v>
      </c>
      <c r="B24" s="80">
        <f>B25+B26</f>
        <v>3589</v>
      </c>
      <c r="C24" s="80">
        <f>C25+C26</f>
        <v>3589</v>
      </c>
    </row>
    <row r="25" spans="1:6" ht="31.5" customHeight="1" thickBot="1" x14ac:dyDescent="0.3">
      <c r="A25" s="106" t="s">
        <v>26</v>
      </c>
      <c r="B25" s="80">
        <v>1129</v>
      </c>
      <c r="C25" s="80">
        <v>1129</v>
      </c>
    </row>
    <row r="26" spans="1:6" ht="26.25" thickBot="1" x14ac:dyDescent="0.3">
      <c r="A26" s="106" t="s">
        <v>27</v>
      </c>
      <c r="B26" s="80">
        <v>2460</v>
      </c>
      <c r="C26" s="80">
        <v>2460</v>
      </c>
      <c r="D26" s="43"/>
    </row>
    <row r="27" spans="1:6" ht="15.75" customHeight="1" thickBot="1" x14ac:dyDescent="0.3">
      <c r="A27" s="167" t="s">
        <v>28</v>
      </c>
      <c r="B27" s="41" t="str">
        <f>B23</f>
        <v>на 01.07.2018 г.</v>
      </c>
      <c r="C27" s="41" t="str">
        <f>C23</f>
        <v>на 01.10.2018 г.</v>
      </c>
      <c r="D27" s="43"/>
    </row>
    <row r="28" spans="1:6" ht="15.75" thickBot="1" x14ac:dyDescent="0.3">
      <c r="A28" s="168"/>
      <c r="B28" s="67">
        <v>1886</v>
      </c>
      <c r="C28" s="67">
        <v>2849.9</v>
      </c>
      <c r="D28" s="43"/>
    </row>
    <row r="29" spans="1:6" ht="42.75" customHeight="1" thickBot="1" x14ac:dyDescent="0.3">
      <c r="A29" s="23" t="s">
        <v>29</v>
      </c>
      <c r="B29" s="191"/>
      <c r="C29" s="193"/>
    </row>
    <row r="30" spans="1:6" ht="15.75" customHeight="1" thickBot="1" x14ac:dyDescent="0.3">
      <c r="A30" s="167" t="s">
        <v>30</v>
      </c>
      <c r="B30" s="41" t="s">
        <v>191</v>
      </c>
      <c r="C30" s="41" t="str">
        <f>C23</f>
        <v>на 01.10.2018 г.</v>
      </c>
    </row>
    <row r="31" spans="1:6" ht="15.75" thickBot="1" x14ac:dyDescent="0.3">
      <c r="A31" s="168"/>
      <c r="B31" s="67">
        <f>SUM(B32:B40)</f>
        <v>1870.02861364</v>
      </c>
      <c r="C31" s="67">
        <f>SUM(C32:C40)</f>
        <v>2837.7420000000002</v>
      </c>
      <c r="D31" s="78"/>
      <c r="E31" s="78"/>
    </row>
    <row r="32" spans="1:6" x14ac:dyDescent="0.25">
      <c r="A32" s="100" t="s">
        <v>31</v>
      </c>
      <c r="B32" s="81"/>
      <c r="C32" s="84"/>
    </row>
    <row r="33" spans="1:4" x14ac:dyDescent="0.25">
      <c r="A33" s="3" t="s">
        <v>32</v>
      </c>
      <c r="B33" s="82">
        <v>75.459999999999994</v>
      </c>
      <c r="C33" s="85">
        <v>75.5</v>
      </c>
      <c r="D33" s="43"/>
    </row>
    <row r="34" spans="1:4" x14ac:dyDescent="0.25">
      <c r="A34" s="3" t="s">
        <v>33</v>
      </c>
      <c r="B34" s="82">
        <v>285.10028949999997</v>
      </c>
      <c r="C34" s="85">
        <v>349.6</v>
      </c>
    </row>
    <row r="35" spans="1:4" x14ac:dyDescent="0.25">
      <c r="A35" s="3" t="s">
        <v>34</v>
      </c>
      <c r="B35" s="82">
        <v>109.96000000000001</v>
      </c>
      <c r="C35" s="85">
        <v>112.74</v>
      </c>
      <c r="D35" s="43"/>
    </row>
    <row r="36" spans="1:4" x14ac:dyDescent="0.25">
      <c r="A36" s="3" t="s">
        <v>35</v>
      </c>
      <c r="B36" s="82">
        <v>1362.30632414</v>
      </c>
      <c r="C36" s="85">
        <v>2262.6999999999998</v>
      </c>
    </row>
    <row r="37" spans="1:4" x14ac:dyDescent="0.25">
      <c r="A37" s="3" t="s">
        <v>36</v>
      </c>
      <c r="B37" s="82"/>
      <c r="C37" s="85"/>
    </row>
    <row r="38" spans="1:4" x14ac:dyDescent="0.25">
      <c r="A38" s="3" t="s">
        <v>37</v>
      </c>
      <c r="B38" s="82">
        <v>8</v>
      </c>
      <c r="C38" s="85">
        <v>8</v>
      </c>
    </row>
    <row r="39" spans="1:4" x14ac:dyDescent="0.25">
      <c r="A39" s="3" t="s">
        <v>38</v>
      </c>
      <c r="B39" s="82">
        <v>9.26</v>
      </c>
      <c r="C39" s="85">
        <v>9.26</v>
      </c>
    </row>
    <row r="40" spans="1:4" ht="15.75" thickBot="1" x14ac:dyDescent="0.3">
      <c r="A40" s="39" t="s">
        <v>39</v>
      </c>
      <c r="B40" s="83">
        <v>19.942</v>
      </c>
      <c r="C40" s="67">
        <v>19.942</v>
      </c>
    </row>
    <row r="41" spans="1:4" ht="30" customHeight="1" x14ac:dyDescent="0.25">
      <c r="A41" s="167" t="s">
        <v>40</v>
      </c>
      <c r="B41" s="179" t="s">
        <v>41</v>
      </c>
      <c r="C41" s="181"/>
    </row>
    <row r="42" spans="1:4" ht="28.5" customHeight="1" x14ac:dyDescent="0.25">
      <c r="A42" s="178"/>
      <c r="B42" s="169" t="s">
        <v>42</v>
      </c>
      <c r="C42" s="171"/>
    </row>
    <row r="43" spans="1:4" ht="15.75" thickBot="1" x14ac:dyDescent="0.3">
      <c r="A43" s="168"/>
      <c r="B43" s="182" t="s">
        <v>43</v>
      </c>
      <c r="C43" s="184"/>
    </row>
    <row r="44" spans="1:4" x14ac:dyDescent="0.25">
      <c r="A44" s="167" t="s">
        <v>44</v>
      </c>
      <c r="B44" s="152" t="s">
        <v>45</v>
      </c>
      <c r="C44" s="153"/>
    </row>
    <row r="45" spans="1:4" ht="15.75" thickBot="1" x14ac:dyDescent="0.3">
      <c r="A45" s="168"/>
      <c r="B45" s="156"/>
      <c r="C45" s="157"/>
    </row>
    <row r="46" spans="1:4" x14ac:dyDescent="0.25">
      <c r="A46" s="100" t="s">
        <v>46</v>
      </c>
      <c r="B46" s="134"/>
      <c r="C46" s="136"/>
    </row>
    <row r="47" spans="1:4" x14ac:dyDescent="0.25">
      <c r="A47" s="4" t="s">
        <v>47</v>
      </c>
      <c r="B47" s="164" t="s">
        <v>65</v>
      </c>
      <c r="C47" s="165"/>
    </row>
    <row r="48" spans="1:4" x14ac:dyDescent="0.25">
      <c r="A48" s="4" t="s">
        <v>48</v>
      </c>
      <c r="B48" s="164" t="s">
        <v>66</v>
      </c>
      <c r="C48" s="165"/>
    </row>
    <row r="49" spans="1:3" x14ac:dyDescent="0.25">
      <c r="A49" s="4" t="s">
        <v>49</v>
      </c>
      <c r="B49" s="164" t="s">
        <v>67</v>
      </c>
      <c r="C49" s="165"/>
    </row>
    <row r="50" spans="1:3" x14ac:dyDescent="0.25">
      <c r="A50" s="4" t="s">
        <v>50</v>
      </c>
      <c r="B50" s="164" t="s">
        <v>68</v>
      </c>
      <c r="C50" s="165"/>
    </row>
    <row r="51" spans="1:3" x14ac:dyDescent="0.25">
      <c r="A51" s="4" t="s">
        <v>51</v>
      </c>
      <c r="B51" s="169" t="s">
        <v>69</v>
      </c>
      <c r="C51" s="171"/>
    </row>
    <row r="52" spans="1:3" x14ac:dyDescent="0.25">
      <c r="A52" s="4" t="s">
        <v>52</v>
      </c>
      <c r="B52" s="169" t="s">
        <v>70</v>
      </c>
      <c r="C52" s="171"/>
    </row>
    <row r="53" spans="1:3" x14ac:dyDescent="0.25">
      <c r="A53" s="4" t="s">
        <v>53</v>
      </c>
      <c r="B53" s="169" t="s">
        <v>71</v>
      </c>
      <c r="C53" s="171"/>
    </row>
    <row r="54" spans="1:3" x14ac:dyDescent="0.25">
      <c r="A54" s="4" t="s">
        <v>54</v>
      </c>
      <c r="B54" s="169" t="s">
        <v>72</v>
      </c>
      <c r="C54" s="171"/>
    </row>
    <row r="55" spans="1:3" x14ac:dyDescent="0.25">
      <c r="A55" s="4" t="s">
        <v>55</v>
      </c>
      <c r="B55" s="169" t="s">
        <v>73</v>
      </c>
      <c r="C55" s="171"/>
    </row>
    <row r="56" spans="1:3" x14ac:dyDescent="0.25">
      <c r="A56" s="4" t="s">
        <v>56</v>
      </c>
      <c r="B56" s="164" t="s">
        <v>74</v>
      </c>
      <c r="C56" s="165"/>
    </row>
    <row r="57" spans="1:3" x14ac:dyDescent="0.25">
      <c r="A57" s="4" t="s">
        <v>57</v>
      </c>
      <c r="B57" s="169"/>
      <c r="C57" s="171"/>
    </row>
    <row r="58" spans="1:3" ht="13.5" customHeight="1" x14ac:dyDescent="0.25">
      <c r="A58" s="35" t="s">
        <v>58</v>
      </c>
      <c r="B58" s="169"/>
      <c r="C58" s="171"/>
    </row>
    <row r="59" spans="1:3" ht="13.5" customHeight="1" x14ac:dyDescent="0.25">
      <c r="A59" s="35" t="s">
        <v>59</v>
      </c>
      <c r="B59" s="169"/>
      <c r="C59" s="171"/>
    </row>
    <row r="60" spans="1:3" ht="13.5" customHeight="1" x14ac:dyDescent="0.25">
      <c r="A60" s="35" t="s">
        <v>60</v>
      </c>
      <c r="B60" s="164"/>
      <c r="C60" s="165"/>
    </row>
    <row r="61" spans="1:3" ht="13.5" customHeight="1" x14ac:dyDescent="0.25">
      <c r="A61" s="35" t="s">
        <v>61</v>
      </c>
      <c r="B61" s="164"/>
      <c r="C61" s="165"/>
    </row>
    <row r="62" spans="1:3" ht="13.5" customHeight="1" x14ac:dyDescent="0.25">
      <c r="A62" s="35" t="s">
        <v>62</v>
      </c>
      <c r="B62" s="164"/>
      <c r="C62" s="165"/>
    </row>
    <row r="63" spans="1:3" ht="25.5" x14ac:dyDescent="0.25">
      <c r="A63" s="4" t="s">
        <v>63</v>
      </c>
      <c r="B63" s="164"/>
      <c r="C63" s="165"/>
    </row>
    <row r="64" spans="1:3" ht="27" customHeight="1" thickBot="1" x14ac:dyDescent="0.3">
      <c r="A64" s="106" t="s">
        <v>64</v>
      </c>
      <c r="B64" s="110"/>
      <c r="C64" s="112"/>
    </row>
    <row r="65" spans="1:3" x14ac:dyDescent="0.25">
      <c r="A65" s="167" t="s">
        <v>75</v>
      </c>
      <c r="B65" s="134" t="s">
        <v>76</v>
      </c>
      <c r="C65" s="136"/>
    </row>
    <row r="66" spans="1:3" ht="57" customHeight="1" thickBot="1" x14ac:dyDescent="0.3">
      <c r="A66" s="168"/>
      <c r="B66" s="110"/>
      <c r="C66" s="112"/>
    </row>
    <row r="67" spans="1:3" ht="59.25" customHeight="1" thickBot="1" x14ac:dyDescent="0.3">
      <c r="A67" s="101" t="s">
        <v>77</v>
      </c>
      <c r="B67" s="131" t="s">
        <v>78</v>
      </c>
      <c r="C67" s="133"/>
    </row>
    <row r="68" spans="1:3" ht="20.25" customHeight="1" x14ac:dyDescent="0.25">
      <c r="A68" s="100" t="s">
        <v>79</v>
      </c>
      <c r="B68" s="134" t="s">
        <v>91</v>
      </c>
      <c r="C68" s="136"/>
    </row>
    <row r="69" spans="1:3" x14ac:dyDescent="0.25">
      <c r="A69" s="4" t="s">
        <v>80</v>
      </c>
      <c r="B69" s="164" t="s">
        <v>92</v>
      </c>
      <c r="C69" s="165"/>
    </row>
    <row r="70" spans="1:3" x14ac:dyDescent="0.25">
      <c r="A70" s="4" t="s">
        <v>81</v>
      </c>
      <c r="B70" s="164"/>
      <c r="C70" s="165"/>
    </row>
    <row r="71" spans="1:3" x14ac:dyDescent="0.25">
      <c r="A71" s="4" t="s">
        <v>82</v>
      </c>
      <c r="B71" s="148"/>
      <c r="C71" s="150"/>
    </row>
    <row r="72" spans="1:3" x14ac:dyDescent="0.25">
      <c r="A72" s="4" t="s">
        <v>83</v>
      </c>
      <c r="B72" s="148"/>
      <c r="C72" s="150"/>
    </row>
    <row r="73" spans="1:3" x14ac:dyDescent="0.25">
      <c r="A73" s="4" t="s">
        <v>84</v>
      </c>
      <c r="B73" s="148"/>
      <c r="C73" s="150"/>
    </row>
    <row r="74" spans="1:3" x14ac:dyDescent="0.25">
      <c r="A74" s="4" t="s">
        <v>85</v>
      </c>
      <c r="B74" s="148"/>
      <c r="C74" s="150"/>
    </row>
    <row r="75" spans="1:3" x14ac:dyDescent="0.25">
      <c r="A75" s="4" t="s">
        <v>86</v>
      </c>
      <c r="B75" s="148"/>
      <c r="C75" s="150"/>
    </row>
    <row r="76" spans="1:3" x14ac:dyDescent="0.25">
      <c r="A76" s="4" t="s">
        <v>87</v>
      </c>
      <c r="B76" s="148"/>
      <c r="C76" s="150"/>
    </row>
    <row r="77" spans="1:3" ht="38.25" x14ac:dyDescent="0.25">
      <c r="A77" s="4" t="s">
        <v>88</v>
      </c>
      <c r="B77" s="148"/>
      <c r="C77" s="150"/>
    </row>
    <row r="78" spans="1:3" x14ac:dyDescent="0.25">
      <c r="A78" s="4" t="s">
        <v>34</v>
      </c>
      <c r="B78" s="148"/>
      <c r="C78" s="150"/>
    </row>
    <row r="79" spans="1:3" x14ac:dyDescent="0.25">
      <c r="A79" s="4" t="s">
        <v>89</v>
      </c>
      <c r="B79" s="148"/>
      <c r="C79" s="150"/>
    </row>
    <row r="80" spans="1:3" x14ac:dyDescent="0.25">
      <c r="A80" s="4" t="s">
        <v>90</v>
      </c>
      <c r="B80" s="148"/>
      <c r="C80" s="150"/>
    </row>
    <row r="81" spans="1:3" ht="15.75" thickBot="1" x14ac:dyDescent="0.3">
      <c r="A81" s="106" t="s">
        <v>39</v>
      </c>
      <c r="B81" s="140"/>
      <c r="C81" s="141"/>
    </row>
    <row r="82" spans="1:3" x14ac:dyDescent="0.25">
      <c r="A82" s="100" t="s">
        <v>93</v>
      </c>
      <c r="B82" s="152" t="s">
        <v>191</v>
      </c>
      <c r="C82" s="158" t="str">
        <f>C23</f>
        <v>на 01.10.2018 г.</v>
      </c>
    </row>
    <row r="83" spans="1:3" x14ac:dyDescent="0.25">
      <c r="A83" s="4" t="s">
        <v>94</v>
      </c>
      <c r="B83" s="154"/>
      <c r="C83" s="159"/>
    </row>
    <row r="84" spans="1:3" ht="38.25" x14ac:dyDescent="0.25">
      <c r="A84" s="4" t="s">
        <v>95</v>
      </c>
      <c r="B84" s="154"/>
      <c r="C84" s="159"/>
    </row>
    <row r="85" spans="1:3" ht="15.75" thickBot="1" x14ac:dyDescent="0.3">
      <c r="A85" s="4" t="s">
        <v>96</v>
      </c>
      <c r="B85" s="156"/>
      <c r="C85" s="160"/>
    </row>
    <row r="86" spans="1:3" ht="15" customHeight="1" x14ac:dyDescent="0.25">
      <c r="A86" s="161" t="s">
        <v>97</v>
      </c>
      <c r="B86" s="244" t="s">
        <v>192</v>
      </c>
      <c r="C86" s="239" t="s">
        <v>196</v>
      </c>
    </row>
    <row r="87" spans="1:3" x14ac:dyDescent="0.25">
      <c r="A87" s="161"/>
      <c r="B87" s="245"/>
      <c r="C87" s="240"/>
    </row>
    <row r="88" spans="1:3" x14ac:dyDescent="0.25">
      <c r="A88" s="161"/>
      <c r="B88" s="245"/>
      <c r="C88" s="240"/>
    </row>
    <row r="89" spans="1:3" ht="30.75" customHeight="1" x14ac:dyDescent="0.25">
      <c r="A89" s="161"/>
      <c r="B89" s="245"/>
      <c r="C89" s="240"/>
    </row>
    <row r="90" spans="1:3" ht="409.5" customHeight="1" x14ac:dyDescent="0.25">
      <c r="A90" s="234"/>
      <c r="B90" s="245"/>
      <c r="C90" s="240"/>
    </row>
    <row r="91" spans="1:3" ht="240" customHeight="1" x14ac:dyDescent="0.25">
      <c r="A91" s="242"/>
      <c r="B91" s="245"/>
      <c r="C91" s="240"/>
    </row>
    <row r="92" spans="1:3" x14ac:dyDescent="0.25">
      <c r="A92" s="242" t="s">
        <v>197</v>
      </c>
      <c r="B92" s="246">
        <v>16</v>
      </c>
      <c r="C92" s="243">
        <v>20</v>
      </c>
    </row>
    <row r="93" spans="1:3" ht="15.75" thickBot="1" x14ac:dyDescent="0.3">
      <c r="A93" s="235" t="s">
        <v>198</v>
      </c>
      <c r="B93" s="247" t="s">
        <v>146</v>
      </c>
      <c r="C93" s="236" t="s">
        <v>146</v>
      </c>
    </row>
    <row r="94" spans="1:3" ht="15.75" thickBot="1" x14ac:dyDescent="0.3">
      <c r="A94" s="23" t="s">
        <v>101</v>
      </c>
      <c r="B94" s="131"/>
      <c r="C94" s="133"/>
    </row>
    <row r="95" spans="1:3" ht="15.75" thickBot="1" x14ac:dyDescent="0.3">
      <c r="A95" s="106" t="s">
        <v>102</v>
      </c>
      <c r="B95" s="142" t="s">
        <v>186</v>
      </c>
      <c r="C95" s="144"/>
    </row>
    <row r="96" spans="1:3" ht="15.75" thickBot="1" x14ac:dyDescent="0.3">
      <c r="A96" s="106" t="s">
        <v>103</v>
      </c>
      <c r="B96" s="145">
        <v>9.1999999999999998E-2</v>
      </c>
      <c r="C96" s="147"/>
    </row>
    <row r="97" spans="1:3" ht="15.75" thickBot="1" x14ac:dyDescent="0.3">
      <c r="A97" s="106" t="s">
        <v>104</v>
      </c>
      <c r="B97" s="128" t="s">
        <v>185</v>
      </c>
      <c r="C97" s="130"/>
    </row>
    <row r="98" spans="1:3" ht="15.75" thickBot="1" x14ac:dyDescent="0.3">
      <c r="A98" s="106" t="s">
        <v>105</v>
      </c>
      <c r="B98" s="225">
        <v>1.01</v>
      </c>
      <c r="C98" s="226"/>
    </row>
    <row r="99" spans="1:3" ht="26.25" thickBot="1" x14ac:dyDescent="0.3">
      <c r="A99" s="23" t="s">
        <v>106</v>
      </c>
      <c r="B99" s="131" t="s">
        <v>107</v>
      </c>
      <c r="C99" s="133"/>
    </row>
    <row r="100" spans="1:3" ht="15.75" thickBot="1" x14ac:dyDescent="0.3">
      <c r="A100" s="101" t="s">
        <v>108</v>
      </c>
      <c r="B100" s="131" t="s">
        <v>109</v>
      </c>
      <c r="C100" s="133"/>
    </row>
    <row r="101" spans="1:3" ht="26.25" thickBot="1" x14ac:dyDescent="0.3">
      <c r="A101" s="101" t="s">
        <v>110</v>
      </c>
      <c r="B101" s="131" t="s">
        <v>111</v>
      </c>
      <c r="C101" s="133"/>
    </row>
    <row r="102" spans="1:3" x14ac:dyDescent="0.25">
      <c r="A102" s="102" t="s">
        <v>112</v>
      </c>
      <c r="B102" s="134"/>
      <c r="C102" s="136"/>
    </row>
    <row r="103" spans="1:3" ht="25.5" x14ac:dyDescent="0.25">
      <c r="A103" s="33" t="s">
        <v>113</v>
      </c>
      <c r="B103" s="137" t="s">
        <v>114</v>
      </c>
      <c r="C103" s="139"/>
    </row>
    <row r="104" spans="1:3" x14ac:dyDescent="0.25">
      <c r="A104" s="34" t="s">
        <v>115</v>
      </c>
      <c r="B104" s="107"/>
      <c r="C104" s="109"/>
    </row>
    <row r="105" spans="1:3" x14ac:dyDescent="0.25">
      <c r="A105" s="34" t="s">
        <v>116</v>
      </c>
      <c r="B105" s="107"/>
      <c r="C105" s="109"/>
    </row>
    <row r="106" spans="1:3" x14ac:dyDescent="0.25">
      <c r="A106" s="34" t="s">
        <v>117</v>
      </c>
      <c r="B106" s="107"/>
      <c r="C106" s="109"/>
    </row>
    <row r="107" spans="1:3" ht="17.25" customHeight="1" thickBot="1" x14ac:dyDescent="0.3">
      <c r="A107" s="106" t="s">
        <v>118</v>
      </c>
      <c r="B107" s="110" t="s">
        <v>119</v>
      </c>
      <c r="C107" s="112"/>
    </row>
    <row r="108" spans="1:3" ht="27.75" customHeight="1" x14ac:dyDescent="0.25">
      <c r="A108" s="97" t="s">
        <v>120</v>
      </c>
      <c r="B108" s="113" t="s">
        <v>122</v>
      </c>
      <c r="C108" s="115"/>
    </row>
    <row r="109" spans="1:3" ht="39" thickBot="1" x14ac:dyDescent="0.3">
      <c r="A109" s="96" t="s">
        <v>121</v>
      </c>
      <c r="B109" s="116"/>
      <c r="C109" s="118"/>
    </row>
    <row r="110" spans="1:3" ht="41.25" customHeight="1" x14ac:dyDescent="0.25">
      <c r="A110" s="98" t="s">
        <v>189</v>
      </c>
      <c r="B110" s="119" t="s">
        <v>128</v>
      </c>
      <c r="C110" s="121"/>
    </row>
    <row r="111" spans="1:3" x14ac:dyDescent="0.25">
      <c r="A111" s="4" t="s">
        <v>124</v>
      </c>
      <c r="B111" s="122"/>
      <c r="C111" s="124"/>
    </row>
    <row r="112" spans="1:3" x14ac:dyDescent="0.25">
      <c r="A112" s="4" t="s">
        <v>125</v>
      </c>
      <c r="B112" s="122"/>
      <c r="C112" s="124"/>
    </row>
    <row r="113" spans="1:3" x14ac:dyDescent="0.25">
      <c r="A113" s="4" t="s">
        <v>126</v>
      </c>
      <c r="B113" s="122"/>
      <c r="C113" s="124"/>
    </row>
    <row r="114" spans="1:3" x14ac:dyDescent="0.25">
      <c r="A114" s="4" t="s">
        <v>127</v>
      </c>
      <c r="B114" s="122"/>
      <c r="C114" s="124"/>
    </row>
    <row r="115" spans="1:3" ht="15.75" thickBot="1" x14ac:dyDescent="0.3">
      <c r="A115" s="106" t="s">
        <v>39</v>
      </c>
      <c r="B115" s="125"/>
      <c r="C115" s="127"/>
    </row>
    <row r="116" spans="1:3" ht="51.75" thickBot="1" x14ac:dyDescent="0.3">
      <c r="A116" s="96" t="s">
        <v>180</v>
      </c>
      <c r="B116" s="128" t="s">
        <v>129</v>
      </c>
      <c r="C116" s="130"/>
    </row>
    <row r="117" spans="1:3" x14ac:dyDescent="0.25">
      <c r="A117" s="17"/>
      <c r="B117" s="17"/>
      <c r="C117" s="17"/>
    </row>
  </sheetData>
  <mergeCells count="87">
    <mergeCell ref="B106:C106"/>
    <mergeCell ref="B107:C107"/>
    <mergeCell ref="B108:C109"/>
    <mergeCell ref="B110:C115"/>
    <mergeCell ref="B116:C116"/>
    <mergeCell ref="C86:C91"/>
    <mergeCell ref="B86:B91"/>
    <mergeCell ref="B100:C100"/>
    <mergeCell ref="B101:C101"/>
    <mergeCell ref="B102:C102"/>
    <mergeCell ref="B103:C103"/>
    <mergeCell ref="B104:C104"/>
    <mergeCell ref="B105:C105"/>
    <mergeCell ref="B94:C94"/>
    <mergeCell ref="B95:C95"/>
    <mergeCell ref="B96:C96"/>
    <mergeCell ref="B97:C97"/>
    <mergeCell ref="B98:C98"/>
    <mergeCell ref="B99:C99"/>
    <mergeCell ref="B80:C80"/>
    <mergeCell ref="B81:C81"/>
    <mergeCell ref="B82:B85"/>
    <mergeCell ref="C82:C85"/>
    <mergeCell ref="A86:A89"/>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A65:A66"/>
    <mergeCell ref="B65:C66"/>
    <mergeCell ref="B67:C67"/>
    <mergeCell ref="B56:C56"/>
    <mergeCell ref="B57:C57"/>
    <mergeCell ref="B58:C58"/>
    <mergeCell ref="B59:C59"/>
    <mergeCell ref="B60:C60"/>
    <mergeCell ref="B61:C61"/>
    <mergeCell ref="B50:C50"/>
    <mergeCell ref="B51:C51"/>
    <mergeCell ref="B52:C52"/>
    <mergeCell ref="B53:C53"/>
    <mergeCell ref="B54:C54"/>
    <mergeCell ref="B55:C55"/>
    <mergeCell ref="A44:A45"/>
    <mergeCell ref="B44:C45"/>
    <mergeCell ref="B46:C46"/>
    <mergeCell ref="B47:C47"/>
    <mergeCell ref="B48:C48"/>
    <mergeCell ref="B49:C49"/>
    <mergeCell ref="B21:C21"/>
    <mergeCell ref="B22:C22"/>
    <mergeCell ref="A27:A28"/>
    <mergeCell ref="B29:C29"/>
    <mergeCell ref="A30:A31"/>
    <mergeCell ref="A41:A43"/>
    <mergeCell ref="B41:C41"/>
    <mergeCell ref="B42:C42"/>
    <mergeCell ref="B43:C43"/>
    <mergeCell ref="B15:C15"/>
    <mergeCell ref="B16:C16"/>
    <mergeCell ref="B17:C17"/>
    <mergeCell ref="B18:C18"/>
    <mergeCell ref="B19:C19"/>
    <mergeCell ref="B20:C20"/>
    <mergeCell ref="B9:C9"/>
    <mergeCell ref="B10:C10"/>
    <mergeCell ref="B11:C11"/>
    <mergeCell ref="B12:C12"/>
    <mergeCell ref="B13:C13"/>
    <mergeCell ref="B14:C14"/>
    <mergeCell ref="A1:C1"/>
    <mergeCell ref="A3:C3"/>
    <mergeCell ref="A5:C5"/>
    <mergeCell ref="A6:C6"/>
    <mergeCell ref="B7:C7"/>
    <mergeCell ref="B8:C8"/>
  </mergeCells>
  <hyperlinks>
    <hyperlink ref="B11" r:id="rId1" xr:uid="{A0B2AB0E-4D99-4D65-83EA-4CC5F0E02F01}"/>
  </hyperlinks>
  <pageMargins left="0.70866141732283472" right="0.19685039370078741" top="0.78740157480314965" bottom="0.39370078740157483" header="0.31496062992125984" footer="0.31496062992125984"/>
  <pageSetup paperSize="9" scale="64" fitToHeight="6" orientation="portrait" horizontalDpi="1200" verticalDpi="1200" r:id="rId2"/>
  <rowBreaks count="2" manualBreakCount="2">
    <brk id="67" max="2" man="1"/>
    <brk id="101"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4B12A-106F-4C63-BFD2-C1150511B5E7}">
  <sheetPr>
    <tabColor rgb="FFFFFF00"/>
  </sheetPr>
  <dimension ref="A1:G23"/>
  <sheetViews>
    <sheetView view="pageBreakPreview" zoomScaleNormal="100" zoomScaleSheetLayoutView="100" workbookViewId="0">
      <selection activeCell="C18" sqref="C18:C19"/>
    </sheetView>
  </sheetViews>
  <sheetFormatPr defaultColWidth="37.5703125" defaultRowHeight="15" x14ac:dyDescent="0.25"/>
  <cols>
    <col min="1" max="1" width="37.140625" bestFit="1" customWidth="1"/>
    <col min="2" max="2" width="12.28515625" customWidth="1"/>
    <col min="3" max="3" width="16.140625" customWidth="1"/>
    <col min="4" max="4" width="23.5703125" customWidth="1"/>
    <col min="5" max="5" width="19.5703125" customWidth="1"/>
    <col min="6" max="6" width="18" customWidth="1"/>
    <col min="7" max="7" width="26.42578125" customWidth="1"/>
    <col min="8" max="8" width="5.5703125" customWidth="1"/>
    <col min="9" max="9" width="15.140625" customWidth="1"/>
    <col min="10" max="10" width="16.85546875" customWidth="1"/>
  </cols>
  <sheetData>
    <row r="1" spans="1:7" ht="15.75" x14ac:dyDescent="0.25">
      <c r="A1" s="217" t="s">
        <v>148</v>
      </c>
      <c r="B1" s="217"/>
      <c r="C1" s="217"/>
      <c r="D1" s="217"/>
      <c r="E1" s="217"/>
      <c r="F1" s="217"/>
    </row>
    <row r="2" spans="1:7" ht="15.75" thickBot="1" x14ac:dyDescent="0.3">
      <c r="A2" s="218" t="s">
        <v>149</v>
      </c>
      <c r="B2" s="218"/>
      <c r="C2" s="218"/>
      <c r="D2" s="218"/>
      <c r="E2" s="218"/>
      <c r="F2" s="218"/>
    </row>
    <row r="3" spans="1:7" ht="15.75" thickBot="1" x14ac:dyDescent="0.3">
      <c r="A3" s="219" t="s">
        <v>150</v>
      </c>
      <c r="B3" s="222" t="s">
        <v>151</v>
      </c>
      <c r="C3" s="223"/>
      <c r="D3" s="224" t="s">
        <v>152</v>
      </c>
      <c r="E3" s="222"/>
      <c r="F3" s="223"/>
    </row>
    <row r="4" spans="1:7" ht="72" customHeight="1" x14ac:dyDescent="0.25">
      <c r="A4" s="220"/>
      <c r="B4" s="219" t="s">
        <v>153</v>
      </c>
      <c r="C4" s="219" t="s">
        <v>175</v>
      </c>
      <c r="D4" s="105" t="s">
        <v>178</v>
      </c>
      <c r="E4" s="105" t="s">
        <v>179</v>
      </c>
      <c r="F4" s="105" t="s">
        <v>177</v>
      </c>
    </row>
    <row r="5" spans="1:7" ht="18.75" customHeight="1" thickBot="1" x14ac:dyDescent="0.3">
      <c r="A5" s="221"/>
      <c r="B5" s="221"/>
      <c r="C5" s="221"/>
      <c r="D5" s="56" t="s">
        <v>195</v>
      </c>
      <c r="E5" s="56" t="s">
        <v>195</v>
      </c>
      <c r="F5" s="56" t="s">
        <v>195</v>
      </c>
    </row>
    <row r="6" spans="1:7" ht="15.75" thickBot="1" x14ac:dyDescent="0.3">
      <c r="A6" s="11">
        <v>1</v>
      </c>
      <c r="B6" s="11">
        <v>2</v>
      </c>
      <c r="C6" s="11">
        <v>3</v>
      </c>
      <c r="D6" s="11">
        <v>4</v>
      </c>
      <c r="E6" s="11">
        <v>5</v>
      </c>
      <c r="F6" s="11">
        <v>6</v>
      </c>
    </row>
    <row r="7" spans="1:7" ht="41.25" thickBot="1" x14ac:dyDescent="0.3">
      <c r="A7" s="12" t="s">
        <v>154</v>
      </c>
      <c r="B7" s="90">
        <f>B9+B10</f>
        <v>3589.0699999999997</v>
      </c>
      <c r="C7" s="90">
        <f>C9+C10</f>
        <v>3589.0699999999997</v>
      </c>
      <c r="D7" s="86">
        <f>D9+D10</f>
        <v>2849.9</v>
      </c>
      <c r="E7" s="86">
        <f>E9+E10</f>
        <v>2837.7420000000002</v>
      </c>
      <c r="F7" s="52"/>
    </row>
    <row r="8" spans="1:7" ht="15.75" thickBot="1" x14ac:dyDescent="0.3">
      <c r="A8" s="31" t="s">
        <v>24</v>
      </c>
      <c r="B8" s="91"/>
      <c r="C8" s="91"/>
      <c r="D8" s="87"/>
      <c r="E8" s="87"/>
      <c r="F8" s="52"/>
    </row>
    <row r="9" spans="1:7" ht="15.75" thickBot="1" x14ac:dyDescent="0.3">
      <c r="A9" s="13" t="s">
        <v>155</v>
      </c>
      <c r="B9" s="91">
        <v>1129.07</v>
      </c>
      <c r="C9" s="91">
        <v>1129.07</v>
      </c>
      <c r="D9" s="87">
        <v>1201</v>
      </c>
      <c r="E9" s="87">
        <v>1188.8420000000001</v>
      </c>
      <c r="F9" s="52"/>
      <c r="G9" s="233"/>
    </row>
    <row r="10" spans="1:7" ht="27.75" thickBot="1" x14ac:dyDescent="0.3">
      <c r="A10" s="13" t="s">
        <v>156</v>
      </c>
      <c r="B10" s="91">
        <f>B12</f>
        <v>2460</v>
      </c>
      <c r="C10" s="91">
        <f>C12</f>
        <v>2460</v>
      </c>
      <c r="D10" s="87">
        <f>D12</f>
        <v>1648.9</v>
      </c>
      <c r="E10" s="87">
        <f t="shared" ref="E10" si="0">E12</f>
        <v>1648.9</v>
      </c>
      <c r="F10" s="57"/>
    </row>
    <row r="11" spans="1:7" ht="15" customHeight="1" x14ac:dyDescent="0.25">
      <c r="A11" s="46" t="s">
        <v>157</v>
      </c>
      <c r="B11" s="92"/>
      <c r="C11" s="92"/>
      <c r="D11" s="88"/>
      <c r="E11" s="88"/>
      <c r="F11" s="53"/>
    </row>
    <row r="12" spans="1:7" x14ac:dyDescent="0.25">
      <c r="A12" s="47" t="s">
        <v>158</v>
      </c>
      <c r="B12" s="93">
        <v>2460</v>
      </c>
      <c r="C12" s="93">
        <v>2460</v>
      </c>
      <c r="D12" s="89">
        <v>1648.9</v>
      </c>
      <c r="E12" s="89">
        <f>D12</f>
        <v>1648.9</v>
      </c>
      <c r="F12" s="55"/>
      <c r="G12" s="233"/>
    </row>
    <row r="13" spans="1:7" x14ac:dyDescent="0.25">
      <c r="A13" s="47" t="s">
        <v>159</v>
      </c>
      <c r="B13" s="55"/>
      <c r="C13" s="55"/>
      <c r="D13" s="55"/>
      <c r="E13" s="55"/>
      <c r="F13" s="55"/>
    </row>
    <row r="14" spans="1:7" x14ac:dyDescent="0.25">
      <c r="A14" s="48" t="s">
        <v>24</v>
      </c>
      <c r="B14" s="55"/>
      <c r="C14" s="55"/>
      <c r="D14" s="55"/>
      <c r="E14" s="55"/>
      <c r="F14" s="55"/>
    </row>
    <row r="15" spans="1:7" x14ac:dyDescent="0.25">
      <c r="A15" s="48" t="s">
        <v>160</v>
      </c>
      <c r="B15" s="55"/>
      <c r="C15" s="55"/>
      <c r="D15" s="55"/>
      <c r="E15" s="55"/>
      <c r="F15" s="55"/>
    </row>
    <row r="16" spans="1:7" x14ac:dyDescent="0.25">
      <c r="A16" s="48" t="s">
        <v>161</v>
      </c>
      <c r="B16" s="55"/>
      <c r="C16" s="55"/>
      <c r="D16" s="55"/>
      <c r="E16" s="55"/>
      <c r="F16" s="55"/>
    </row>
    <row r="17" spans="1:6" x14ac:dyDescent="0.25">
      <c r="A17" s="48" t="s">
        <v>162</v>
      </c>
      <c r="B17" s="55"/>
      <c r="C17" s="55"/>
      <c r="D17" s="55"/>
      <c r="E17" s="55"/>
      <c r="F17" s="55"/>
    </row>
    <row r="18" spans="1:6" ht="27" x14ac:dyDescent="0.25">
      <c r="A18" s="47" t="s">
        <v>163</v>
      </c>
      <c r="B18" s="215"/>
      <c r="C18" s="215"/>
      <c r="D18" s="215"/>
      <c r="E18" s="215"/>
      <c r="F18" s="215"/>
    </row>
    <row r="19" spans="1:6" ht="27" x14ac:dyDescent="0.25">
      <c r="A19" s="48" t="s">
        <v>164</v>
      </c>
      <c r="B19" s="215"/>
      <c r="C19" s="215"/>
      <c r="D19" s="215"/>
      <c r="E19" s="215"/>
      <c r="F19" s="215"/>
    </row>
    <row r="20" spans="1:6" ht="27" x14ac:dyDescent="0.25">
      <c r="A20" s="47" t="s">
        <v>165</v>
      </c>
      <c r="B20" s="215"/>
      <c r="C20" s="215"/>
      <c r="D20" s="215"/>
      <c r="E20" s="215"/>
      <c r="F20" s="215"/>
    </row>
    <row r="21" spans="1:6" ht="27.75" thickBot="1" x14ac:dyDescent="0.3">
      <c r="A21" s="49" t="s">
        <v>166</v>
      </c>
      <c r="B21" s="216"/>
      <c r="C21" s="216"/>
      <c r="D21" s="216"/>
      <c r="E21" s="216"/>
      <c r="F21" s="216"/>
    </row>
    <row r="22" spans="1:6" x14ac:dyDescent="0.25">
      <c r="A22" s="14"/>
    </row>
    <row r="23" spans="1:6" x14ac:dyDescent="0.25">
      <c r="A23" s="15"/>
    </row>
  </sheetData>
  <mergeCells count="17">
    <mergeCell ref="B18:B19"/>
    <mergeCell ref="C18:C19"/>
    <mergeCell ref="D18:D19"/>
    <mergeCell ref="E18:E19"/>
    <mergeCell ref="F18:F19"/>
    <mergeCell ref="B20:B21"/>
    <mergeCell ref="C20:C21"/>
    <mergeCell ref="D20:D21"/>
    <mergeCell ref="E20:E21"/>
    <mergeCell ref="F20:F21"/>
    <mergeCell ref="A1:F1"/>
    <mergeCell ref="A2:F2"/>
    <mergeCell ref="A3:A5"/>
    <mergeCell ref="B3:C3"/>
    <mergeCell ref="D3:F3"/>
    <mergeCell ref="B4:B5"/>
    <mergeCell ref="C4:C5"/>
  </mergeCells>
  <printOptions horizontalCentered="1"/>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8</vt:i4>
      </vt:variant>
    </vt:vector>
  </HeadingPairs>
  <TitlesOfParts>
    <vt:vector size="18" baseType="lpstr">
      <vt:lpstr>на 01.10.2017 и 01.01.2018 </vt:lpstr>
      <vt:lpstr>прил свед о финанс на 01.01.18</vt:lpstr>
      <vt:lpstr>на 01.01.2018 и 01.04.2018</vt:lpstr>
      <vt:lpstr>прил свед о финанс на 01.04.18</vt:lpstr>
      <vt:lpstr>на 01.01.2018 и 01.07.2018</vt:lpstr>
      <vt:lpstr>прил свед о финанс на 01.07.18</vt:lpstr>
      <vt:lpstr>Потреб в доп ресурсах</vt:lpstr>
      <vt:lpstr>на 01.01.2018 и 01.10.2018</vt:lpstr>
      <vt:lpstr>прил свед о финанс на 01.10.18</vt:lpstr>
      <vt:lpstr>Потреб в доп ресурсах_01.10.18</vt:lpstr>
      <vt:lpstr>'на 01.01.2018 и 01.04.2018'!Область_печати</vt:lpstr>
      <vt:lpstr>'на 01.01.2018 и 01.07.2018'!Область_печати</vt:lpstr>
      <vt:lpstr>'на 01.01.2018 и 01.10.2018'!Область_печати</vt:lpstr>
      <vt:lpstr>'на 01.10.2017 и 01.01.2018 '!Область_печати</vt:lpstr>
      <vt:lpstr>'Потреб в доп ресурсах'!Область_печати</vt:lpstr>
      <vt:lpstr>'Потреб в доп ресурсах_01.10.18'!Область_печати</vt:lpstr>
      <vt:lpstr>'прил свед о финанс на 01.07.18'!Область_печати</vt:lpstr>
      <vt:lpstr>'прил свед о финанс на 01.10.18'!Область_печати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Мельник Светлана Валентиновна</cp:lastModifiedBy>
  <cp:lastPrinted>2018-10-01T10:47:02Z</cp:lastPrinted>
  <dcterms:created xsi:type="dcterms:W3CDTF">2017-10-30T07:22:17Z</dcterms:created>
  <dcterms:modified xsi:type="dcterms:W3CDTF">2018-10-01T10:50:01Z</dcterms:modified>
</cp:coreProperties>
</file>